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C:\Users\Martin de Chevigny\Desktop\Promotion &amp; Offers\"/>
    </mc:Choice>
  </mc:AlternateContent>
  <xr:revisionPtr revIDLastSave="0" documentId="8_{3CC59834-6FA4-47A7-ACCF-0963DCB0E4B3}" xr6:coauthVersionLast="47" xr6:coauthVersionMax="47" xr10:uidLastSave="{00000000-0000-0000-0000-000000000000}"/>
  <bookViews>
    <workbookView xWindow="-108" yWindow="-108" windowWidth="23256" windowHeight="12576" firstSheet="7" activeTab="7" xr2:uid="{00000000-000D-0000-FFFF-FFFF00000000}"/>
  </bookViews>
  <sheets>
    <sheet name="Stock Orders" sheetId="16" state="hidden" r:id="rId1"/>
    <sheet name=" PriceList FCA France €" sheetId="14" state="hidden" r:id="rId2"/>
    <sheet name=" PriceList FCA France US$" sheetId="13" state="hidden" r:id="rId3"/>
    <sheet name="PriceList DDU Sing S$" sheetId="11" state="hidden" r:id="rId4"/>
    <sheet name="PriceList DDU Sing US$" sheetId="10" state="hidden" r:id="rId5"/>
    <sheet name="PriceList DDP Sing WSH S$" sheetId="9" state="hidden" r:id="rId6"/>
    <sheet name="PriceList DDP Sing PART S$" sheetId="15" state="hidden" r:id="rId7"/>
    <sheet name="Sheet1" sheetId="23" r:id="rId8"/>
  </sheets>
  <definedNames>
    <definedName name="_xlnm.Print_Area" localSheetId="1">' PriceList FCA France €'!$A$1:$I$216</definedName>
    <definedName name="_xlnm.Print_Area" localSheetId="2">' PriceList FCA France US$'!$A$1:$I$199</definedName>
    <definedName name="_xlnm.Print_Area" localSheetId="6">'PriceList DDP Sing PART S$'!$A$1:$I$216</definedName>
    <definedName name="_xlnm.Print_Area" localSheetId="5">'PriceList DDP Sing WSH S$'!$A$1:$I$199</definedName>
    <definedName name="_xlnm.Print_Area" localSheetId="3">'PriceList DDU Sing S$'!$A$1:$I$199</definedName>
    <definedName name="_xlnm.Print_Area" localSheetId="4">'PriceList DDU Sing US$'!$A$1:$I$199</definedName>
    <definedName name="_xlnm.Print_Area" localSheetId="7">Sheet1!$A$1:$D$99</definedName>
    <definedName name="_xlnm.Print_Area" localSheetId="0">'Stock Orders'!$A$6:$AO$184</definedName>
    <definedName name="_xlnm.Print_Titles" localSheetId="1">' PriceList FCA France €'!$28:$28</definedName>
    <definedName name="_xlnm.Print_Titles" localSheetId="2">' PriceList FCA France US$'!$28:$28</definedName>
    <definedName name="_xlnm.Print_Titles" localSheetId="6">'PriceList DDP Sing PART S$'!$28:$28</definedName>
    <definedName name="_xlnm.Print_Titles" localSheetId="5">'PriceList DDP Sing WSH S$'!$28:$28</definedName>
    <definedName name="_xlnm.Print_Titles" localSheetId="3">'PriceList DDU Sing S$'!$28:$28</definedName>
    <definedName name="_xlnm.Print_Titles" localSheetId="4">'PriceList DDU Sing US$'!$28:$28</definedName>
  </definedNames>
  <calcPr calcId="191029"/>
</workbook>
</file>

<file path=xl/calcChain.xml><?xml version="1.0" encoding="utf-8"?>
<calcChain xmlns="http://schemas.openxmlformats.org/spreadsheetml/2006/main">
  <c r="G7" i="16" l="1"/>
  <c r="BF165" i="16"/>
  <c r="K183" i="16"/>
  <c r="BL77" i="16"/>
  <c r="BQ184" i="16"/>
  <c r="BQ183" i="16"/>
  <c r="BR180" i="16"/>
  <c r="BR179" i="16"/>
  <c r="BR178" i="16"/>
  <c r="BR177" i="16"/>
  <c r="BR176" i="16"/>
  <c r="BR175" i="16"/>
  <c r="BR174" i="16"/>
  <c r="BR173" i="16"/>
  <c r="BR172" i="16"/>
  <c r="BR171" i="16"/>
  <c r="BR170" i="16"/>
  <c r="BR169" i="16"/>
  <c r="BR168" i="16"/>
  <c r="BR167" i="16"/>
  <c r="BR166" i="16"/>
  <c r="BR165" i="16"/>
  <c r="BR164" i="16"/>
  <c r="BR163" i="16"/>
  <c r="BR162" i="16"/>
  <c r="BR161" i="16"/>
  <c r="BR160" i="16"/>
  <c r="BR159" i="16"/>
  <c r="BR158" i="16"/>
  <c r="BR157" i="16"/>
  <c r="BR156" i="16"/>
  <c r="BR155" i="16"/>
  <c r="BR154" i="16"/>
  <c r="BR153" i="16"/>
  <c r="BR152" i="16"/>
  <c r="BR151" i="16"/>
  <c r="BR150" i="16"/>
  <c r="BR149" i="16"/>
  <c r="BR148" i="16"/>
  <c r="BR147" i="16"/>
  <c r="BR146" i="16"/>
  <c r="BR145" i="16"/>
  <c r="BR144" i="16"/>
  <c r="BR143" i="16"/>
  <c r="BR142" i="16"/>
  <c r="BR141" i="16"/>
  <c r="BR140" i="16"/>
  <c r="BR139" i="16"/>
  <c r="BR138" i="16"/>
  <c r="BR137" i="16"/>
  <c r="BR136" i="16"/>
  <c r="BR135" i="16"/>
  <c r="BR134" i="16"/>
  <c r="BR133" i="16"/>
  <c r="BR132" i="16"/>
  <c r="BR131" i="16"/>
  <c r="BR130" i="16"/>
  <c r="BR129" i="16"/>
  <c r="BR128" i="16"/>
  <c r="BR127" i="16"/>
  <c r="BR126" i="16"/>
  <c r="BR125" i="16"/>
  <c r="BR124" i="16"/>
  <c r="BR123" i="16"/>
  <c r="BR122" i="16"/>
  <c r="BR121" i="16"/>
  <c r="BR120" i="16"/>
  <c r="BR119" i="16"/>
  <c r="BR118" i="16"/>
  <c r="BR117" i="16"/>
  <c r="BR116" i="16"/>
  <c r="BR115" i="16"/>
  <c r="BR114" i="16"/>
  <c r="BR113" i="16"/>
  <c r="BR112" i="16"/>
  <c r="BR111" i="16"/>
  <c r="BR110" i="16"/>
  <c r="BR109" i="16"/>
  <c r="BR108" i="16"/>
  <c r="BR107" i="16"/>
  <c r="BR106" i="16"/>
  <c r="BR105" i="16"/>
  <c r="BR104" i="16"/>
  <c r="BR103" i="16"/>
  <c r="BR102" i="16"/>
  <c r="BR101" i="16"/>
  <c r="BR100" i="16"/>
  <c r="BR99" i="16"/>
  <c r="BR98" i="16"/>
  <c r="BR97" i="16"/>
  <c r="BR96" i="16"/>
  <c r="BR95" i="16"/>
  <c r="BR94" i="16"/>
  <c r="BR93" i="16"/>
  <c r="BR92" i="16"/>
  <c r="BR91" i="16"/>
  <c r="BR90" i="16"/>
  <c r="BR89" i="16"/>
  <c r="BR88" i="16"/>
  <c r="BR87" i="16"/>
  <c r="BR86" i="16"/>
  <c r="BR85" i="16"/>
  <c r="BR84" i="16"/>
  <c r="BR83" i="16"/>
  <c r="BR82" i="16"/>
  <c r="BR81" i="16"/>
  <c r="BR80" i="16"/>
  <c r="BR79" i="16"/>
  <c r="BR78" i="16"/>
  <c r="BR77" i="16"/>
  <c r="BR76" i="16"/>
  <c r="BR75" i="16"/>
  <c r="BR74" i="16"/>
  <c r="BR73" i="16"/>
  <c r="BR72" i="16"/>
  <c r="BR71" i="16"/>
  <c r="BR70" i="16"/>
  <c r="BR69" i="16"/>
  <c r="BR68" i="16"/>
  <c r="BR67" i="16"/>
  <c r="BR66" i="16"/>
  <c r="BR65" i="16"/>
  <c r="BR64" i="16"/>
  <c r="BR63" i="16"/>
  <c r="BR62" i="16"/>
  <c r="BR61" i="16"/>
  <c r="BR60" i="16"/>
  <c r="BR59" i="16"/>
  <c r="BR58" i="16"/>
  <c r="BR57" i="16"/>
  <c r="BR56" i="16"/>
  <c r="BR55" i="16"/>
  <c r="BR54" i="16"/>
  <c r="BR53" i="16"/>
  <c r="BR52" i="16"/>
  <c r="BR51" i="16"/>
  <c r="BR50" i="16"/>
  <c r="BR49" i="16"/>
  <c r="BR48" i="16"/>
  <c r="BR47" i="16"/>
  <c r="BR46" i="16"/>
  <c r="BR44" i="16"/>
  <c r="BR43" i="16"/>
  <c r="BR42" i="16"/>
  <c r="BR41" i="16"/>
  <c r="BR40" i="16"/>
  <c r="BR39" i="16"/>
  <c r="BR38" i="16"/>
  <c r="BR37" i="16"/>
  <c r="BR36" i="16"/>
  <c r="BR34" i="16"/>
  <c r="BR33" i="16"/>
  <c r="BR32" i="16"/>
  <c r="BR31" i="16"/>
  <c r="BR30" i="16"/>
  <c r="BR29" i="16"/>
  <c r="BR28" i="16"/>
  <c r="BR27" i="16"/>
  <c r="BR26" i="16"/>
  <c r="BR25" i="16"/>
  <c r="BR24" i="16"/>
  <c r="BR23" i="16"/>
  <c r="BR22" i="16"/>
  <c r="BR21" i="16"/>
  <c r="BR20" i="16"/>
  <c r="BR19" i="16"/>
  <c r="BR18" i="16"/>
  <c r="BR17" i="16"/>
  <c r="BR16" i="16"/>
  <c r="BR15" i="16"/>
  <c r="BR14" i="16"/>
  <c r="BR13" i="16"/>
  <c r="BR12" i="16"/>
  <c r="BO184" i="16"/>
  <c r="BO183" i="16"/>
  <c r="BP180" i="16"/>
  <c r="BP179" i="16"/>
  <c r="BP178" i="16"/>
  <c r="BP177" i="16"/>
  <c r="BP176" i="16"/>
  <c r="BP175" i="16"/>
  <c r="BP174" i="16"/>
  <c r="BP173" i="16"/>
  <c r="BP172" i="16"/>
  <c r="BP171" i="16"/>
  <c r="BP170" i="16"/>
  <c r="BP169" i="16"/>
  <c r="BP168" i="16"/>
  <c r="BP167" i="16"/>
  <c r="BP166" i="16"/>
  <c r="BP165" i="16"/>
  <c r="BP164" i="16"/>
  <c r="BP163" i="16"/>
  <c r="BP162" i="16"/>
  <c r="BP161" i="16"/>
  <c r="BP160" i="16"/>
  <c r="BP159" i="16"/>
  <c r="BP158" i="16"/>
  <c r="BP157" i="16"/>
  <c r="BP156" i="16"/>
  <c r="BP155" i="16"/>
  <c r="BP154" i="16"/>
  <c r="BP153" i="16"/>
  <c r="BP152" i="16"/>
  <c r="BP151" i="16"/>
  <c r="BP150" i="16"/>
  <c r="BP149" i="16"/>
  <c r="BP148" i="16"/>
  <c r="BP147" i="16"/>
  <c r="BP146" i="16"/>
  <c r="BP145" i="16"/>
  <c r="BP144" i="16"/>
  <c r="BP143" i="16"/>
  <c r="BP142" i="16"/>
  <c r="BP141" i="16"/>
  <c r="BP140" i="16"/>
  <c r="BP139" i="16"/>
  <c r="BP138" i="16"/>
  <c r="BP137" i="16"/>
  <c r="BP136" i="16"/>
  <c r="BP135" i="16"/>
  <c r="BP134" i="16"/>
  <c r="BP133" i="16"/>
  <c r="BP132" i="16"/>
  <c r="BP131" i="16"/>
  <c r="BP130" i="16"/>
  <c r="BP129" i="16"/>
  <c r="BP128" i="16"/>
  <c r="BP127" i="16"/>
  <c r="BP126" i="16"/>
  <c r="BP125" i="16"/>
  <c r="BP124" i="16"/>
  <c r="BP123" i="16"/>
  <c r="BP122" i="16"/>
  <c r="BP121" i="16"/>
  <c r="BP120" i="16"/>
  <c r="BP119" i="16"/>
  <c r="BP118" i="16"/>
  <c r="BP117" i="16"/>
  <c r="BP116" i="16"/>
  <c r="BP115" i="16"/>
  <c r="BP114" i="16"/>
  <c r="BP113" i="16"/>
  <c r="BP112" i="16"/>
  <c r="BP111" i="16"/>
  <c r="BP110" i="16"/>
  <c r="BP109" i="16"/>
  <c r="BP108" i="16"/>
  <c r="BP107" i="16"/>
  <c r="BP106" i="16"/>
  <c r="BP105" i="16"/>
  <c r="BP104" i="16"/>
  <c r="BP103" i="16"/>
  <c r="BP102" i="16"/>
  <c r="BP101" i="16"/>
  <c r="BP100" i="16"/>
  <c r="BP99" i="16"/>
  <c r="BP98" i="16"/>
  <c r="BP97" i="16"/>
  <c r="BP96" i="16"/>
  <c r="BP95" i="16"/>
  <c r="BP94" i="16"/>
  <c r="BP93" i="16"/>
  <c r="BP92" i="16"/>
  <c r="BP91" i="16"/>
  <c r="BP90" i="16"/>
  <c r="BP89" i="16"/>
  <c r="BP88" i="16"/>
  <c r="BP87" i="16"/>
  <c r="BP86" i="16"/>
  <c r="BP85" i="16"/>
  <c r="BP84" i="16"/>
  <c r="BP83" i="16"/>
  <c r="BP82" i="16"/>
  <c r="BP81" i="16"/>
  <c r="BP80" i="16"/>
  <c r="BP79" i="16"/>
  <c r="BP78" i="16"/>
  <c r="BP77" i="16"/>
  <c r="BP76" i="16"/>
  <c r="BP75" i="16"/>
  <c r="BP74" i="16"/>
  <c r="BP73" i="16"/>
  <c r="BP72" i="16"/>
  <c r="BP71" i="16"/>
  <c r="BP70" i="16"/>
  <c r="BP69" i="16"/>
  <c r="BP68" i="16"/>
  <c r="BP67" i="16"/>
  <c r="BP66" i="16"/>
  <c r="BP65" i="16"/>
  <c r="BP64" i="16"/>
  <c r="BP63" i="16"/>
  <c r="BP62" i="16"/>
  <c r="BP61" i="16"/>
  <c r="BP60" i="16"/>
  <c r="BP59" i="16"/>
  <c r="BP58" i="16"/>
  <c r="BP57" i="16"/>
  <c r="BP56" i="16"/>
  <c r="BP55" i="16"/>
  <c r="BP54" i="16"/>
  <c r="BP53" i="16"/>
  <c r="BP52" i="16"/>
  <c r="BP51" i="16"/>
  <c r="BP50" i="16"/>
  <c r="BP49" i="16"/>
  <c r="BP48" i="16"/>
  <c r="BP47" i="16"/>
  <c r="BP46" i="16"/>
  <c r="BP45" i="16"/>
  <c r="BP44" i="16"/>
  <c r="BP43" i="16"/>
  <c r="BP42" i="16"/>
  <c r="BP41" i="16"/>
  <c r="BP40" i="16"/>
  <c r="BP39" i="16"/>
  <c r="BP38" i="16"/>
  <c r="BP37" i="16"/>
  <c r="BP36" i="16"/>
  <c r="BP35" i="16"/>
  <c r="BP34" i="16"/>
  <c r="BP33" i="16"/>
  <c r="BP32" i="16"/>
  <c r="BP31" i="16"/>
  <c r="BP30" i="16"/>
  <c r="BP29" i="16"/>
  <c r="BP28" i="16"/>
  <c r="BP27" i="16"/>
  <c r="BP26" i="16"/>
  <c r="BP25" i="16"/>
  <c r="BP24" i="16"/>
  <c r="BP23" i="16"/>
  <c r="BP22" i="16"/>
  <c r="BP21" i="16"/>
  <c r="BP20" i="16"/>
  <c r="BP19" i="16"/>
  <c r="BP18" i="16"/>
  <c r="BP17" i="16"/>
  <c r="BP16" i="16"/>
  <c r="BP15" i="16"/>
  <c r="BP14" i="16"/>
  <c r="BP13" i="16"/>
  <c r="BP184" i="16" s="1"/>
  <c r="BP12" i="16"/>
  <c r="BM184" i="16"/>
  <c r="BM183" i="16"/>
  <c r="AO183" i="16"/>
  <c r="AX26" i="16"/>
  <c r="AX22" i="16"/>
  <c r="BP183" i="16"/>
  <c r="AX71" i="16"/>
  <c r="AX86" i="16"/>
  <c r="AX70" i="16"/>
  <c r="E137" i="15"/>
  <c r="E138" i="15"/>
  <c r="E139" i="15"/>
  <c r="E140" i="15"/>
  <c r="E141" i="15"/>
  <c r="E142" i="15"/>
  <c r="E143" i="15"/>
  <c r="E144" i="15"/>
  <c r="E145" i="15"/>
  <c r="E146" i="15"/>
  <c r="E147" i="15"/>
  <c r="E148" i="15"/>
  <c r="E149" i="15"/>
  <c r="E150" i="15"/>
  <c r="E151" i="15"/>
  <c r="E152" i="15"/>
  <c r="E153" i="15"/>
  <c r="E154" i="15"/>
  <c r="E155" i="15"/>
  <c r="E156" i="15"/>
  <c r="E157" i="15"/>
  <c r="E158" i="15"/>
  <c r="E159" i="15"/>
  <c r="E160" i="15"/>
  <c r="E161" i="15"/>
  <c r="E162" i="15"/>
  <c r="E163" i="15"/>
  <c r="E164" i="15"/>
  <c r="E165" i="15"/>
  <c r="E166" i="15"/>
  <c r="E167" i="15"/>
  <c r="E168" i="15"/>
  <c r="E169" i="15"/>
  <c r="E170" i="15"/>
  <c r="E171" i="15"/>
  <c r="E172" i="15"/>
  <c r="E173" i="15"/>
  <c r="E174" i="15"/>
  <c r="E175" i="15"/>
  <c r="E176" i="15"/>
  <c r="E177" i="15"/>
  <c r="E178" i="15"/>
  <c r="E179" i="15"/>
  <c r="E180" i="15"/>
  <c r="E181" i="15"/>
  <c r="E182" i="15"/>
  <c r="E183" i="15"/>
  <c r="E184" i="15"/>
  <c r="E185" i="15"/>
  <c r="E186" i="15"/>
  <c r="E187" i="15"/>
  <c r="E188" i="15"/>
  <c r="E189" i="15"/>
  <c r="E185" i="14"/>
  <c r="E184" i="14"/>
  <c r="E183" i="14"/>
  <c r="E182" i="14"/>
  <c r="E181" i="14"/>
  <c r="E176" i="14"/>
  <c r="E177" i="14"/>
  <c r="E173" i="14"/>
  <c r="E174" i="14"/>
  <c r="E167" i="14"/>
  <c r="E168" i="14"/>
  <c r="E169" i="14"/>
  <c r="E165" i="14"/>
  <c r="E157" i="14"/>
  <c r="E154" i="14"/>
  <c r="E155" i="14"/>
  <c r="E137" i="14"/>
  <c r="AN13" i="16"/>
  <c r="BN13" i="16" s="1"/>
  <c r="AN14" i="16"/>
  <c r="AN15" i="16"/>
  <c r="BN15" i="16"/>
  <c r="AN16" i="16"/>
  <c r="AN17" i="16"/>
  <c r="BN17" i="16" s="1"/>
  <c r="AN18" i="16"/>
  <c r="AN19" i="16"/>
  <c r="BN19" i="16"/>
  <c r="AN20" i="16"/>
  <c r="AN21" i="16"/>
  <c r="BN21" i="16" s="1"/>
  <c r="AN22" i="16"/>
  <c r="AN23" i="16"/>
  <c r="BN23" i="16"/>
  <c r="AN24" i="16"/>
  <c r="AN25" i="16"/>
  <c r="BN25" i="16" s="1"/>
  <c r="AN26" i="16"/>
  <c r="AN27" i="16"/>
  <c r="BN27" i="16"/>
  <c r="AN28" i="16"/>
  <c r="AN29" i="16"/>
  <c r="BN29" i="16" s="1"/>
  <c r="AN30" i="16"/>
  <c r="AN31" i="16"/>
  <c r="BN31" i="16"/>
  <c r="AN32" i="16"/>
  <c r="AN33" i="16"/>
  <c r="BN33" i="16" s="1"/>
  <c r="AN34" i="16"/>
  <c r="AN35" i="16"/>
  <c r="BN35" i="16"/>
  <c r="AN36" i="16"/>
  <c r="AN37" i="16"/>
  <c r="BN37" i="16" s="1"/>
  <c r="AN38" i="16"/>
  <c r="AN39" i="16"/>
  <c r="BN39" i="16"/>
  <c r="AN40" i="16"/>
  <c r="AN41" i="16"/>
  <c r="BN41" i="16" s="1"/>
  <c r="AN42" i="16"/>
  <c r="AM42" i="16" s="1"/>
  <c r="AN43" i="16"/>
  <c r="BN43" i="16"/>
  <c r="AN44" i="16"/>
  <c r="AN45" i="16"/>
  <c r="BN45" i="16" s="1"/>
  <c r="AN46" i="16"/>
  <c r="AM46" i="16" s="1"/>
  <c r="AN47" i="16"/>
  <c r="BN47" i="16"/>
  <c r="AN48" i="16"/>
  <c r="AN49" i="16"/>
  <c r="BN49" i="16" s="1"/>
  <c r="AN50" i="16"/>
  <c r="AM50" i="16" s="1"/>
  <c r="AN51" i="16"/>
  <c r="BN51" i="16"/>
  <c r="AN52" i="16"/>
  <c r="AN53" i="16"/>
  <c r="BN53" i="16" s="1"/>
  <c r="AN54" i="16"/>
  <c r="AM54" i="16" s="1"/>
  <c r="AN55" i="16"/>
  <c r="BN55" i="16"/>
  <c r="AN56" i="16"/>
  <c r="AN57" i="16"/>
  <c r="BN57" i="16" s="1"/>
  <c r="AN58" i="16"/>
  <c r="AM58" i="16" s="1"/>
  <c r="AN59" i="16"/>
  <c r="BN59" i="16"/>
  <c r="AN60" i="16"/>
  <c r="AN61" i="16"/>
  <c r="BN61" i="16" s="1"/>
  <c r="AN62" i="16"/>
  <c r="AM62" i="16" s="1"/>
  <c r="AN63" i="16"/>
  <c r="BN63" i="16"/>
  <c r="AN64" i="16"/>
  <c r="AN65" i="16"/>
  <c r="BN65" i="16" s="1"/>
  <c r="AN66" i="16"/>
  <c r="AM66" i="16" s="1"/>
  <c r="AN67" i="16"/>
  <c r="BN67" i="16"/>
  <c r="AN68" i="16"/>
  <c r="AN69" i="16"/>
  <c r="BN69" i="16" s="1"/>
  <c r="AN70" i="16"/>
  <c r="AM70" i="16" s="1"/>
  <c r="AN71" i="16"/>
  <c r="BN71" i="16"/>
  <c r="AN72" i="16"/>
  <c r="AN73" i="16"/>
  <c r="BN73" i="16" s="1"/>
  <c r="AN74" i="16"/>
  <c r="AM74" i="16" s="1"/>
  <c r="AN75" i="16"/>
  <c r="BN75" i="16"/>
  <c r="AN76" i="16"/>
  <c r="AN77" i="16"/>
  <c r="BN77" i="16" s="1"/>
  <c r="AN78" i="16"/>
  <c r="AM78" i="16" s="1"/>
  <c r="AN79" i="16"/>
  <c r="BN79" i="16"/>
  <c r="AN80" i="16"/>
  <c r="AN81" i="16"/>
  <c r="BN81" i="16" s="1"/>
  <c r="AN82" i="16"/>
  <c r="AM82" i="16" s="1"/>
  <c r="AN83" i="16"/>
  <c r="BN83" i="16"/>
  <c r="AN84" i="16"/>
  <c r="AN85" i="16"/>
  <c r="BN85" i="16" s="1"/>
  <c r="AN86" i="16"/>
  <c r="AM86" i="16" s="1"/>
  <c r="AN87" i="16"/>
  <c r="AN88" i="16"/>
  <c r="BN88" i="16" s="1"/>
  <c r="AN89" i="16"/>
  <c r="BN89" i="16"/>
  <c r="AN90" i="16"/>
  <c r="AN91" i="16"/>
  <c r="BN91" i="16" s="1"/>
  <c r="AN92" i="16"/>
  <c r="BN92" i="16" s="1"/>
  <c r="AN93" i="16"/>
  <c r="BN93" i="16"/>
  <c r="AN94" i="16"/>
  <c r="AN95" i="16"/>
  <c r="BN95" i="16" s="1"/>
  <c r="AN96" i="16"/>
  <c r="BN96" i="16" s="1"/>
  <c r="AN97" i="16"/>
  <c r="BN97" i="16"/>
  <c r="AN98" i="16"/>
  <c r="AN99" i="16"/>
  <c r="BN99" i="16" s="1"/>
  <c r="AN100" i="16"/>
  <c r="BN100" i="16" s="1"/>
  <c r="AN101" i="16"/>
  <c r="BN101" i="16"/>
  <c r="AN102" i="16"/>
  <c r="AN103" i="16"/>
  <c r="BN103" i="16" s="1"/>
  <c r="AN104" i="16"/>
  <c r="BN104" i="16" s="1"/>
  <c r="AN105" i="16"/>
  <c r="BN105" i="16"/>
  <c r="AN106" i="16"/>
  <c r="AN107" i="16"/>
  <c r="BN107" i="16" s="1"/>
  <c r="AN108" i="16"/>
  <c r="BN108" i="16" s="1"/>
  <c r="AN109" i="16"/>
  <c r="BN109" i="16"/>
  <c r="AN110" i="16"/>
  <c r="AN111" i="16"/>
  <c r="BN111" i="16" s="1"/>
  <c r="AN112" i="16"/>
  <c r="BN112" i="16" s="1"/>
  <c r="AN113" i="16"/>
  <c r="BN113" i="16"/>
  <c r="AN114" i="16"/>
  <c r="AN115" i="16"/>
  <c r="BN115" i="16" s="1"/>
  <c r="AN116" i="16"/>
  <c r="BN116" i="16" s="1"/>
  <c r="AN117" i="16"/>
  <c r="BN117" i="16"/>
  <c r="AN118" i="16"/>
  <c r="AN119" i="16"/>
  <c r="BN119" i="16" s="1"/>
  <c r="AN120" i="16"/>
  <c r="BN120" i="16" s="1"/>
  <c r="AN121" i="16"/>
  <c r="BN121" i="16"/>
  <c r="AN122" i="16"/>
  <c r="AN123" i="16"/>
  <c r="BN123" i="16" s="1"/>
  <c r="AN124" i="16"/>
  <c r="BN124" i="16" s="1"/>
  <c r="AN125" i="16"/>
  <c r="BN125" i="16"/>
  <c r="AN126" i="16"/>
  <c r="AN127" i="16"/>
  <c r="BN127" i="16" s="1"/>
  <c r="AN128" i="16"/>
  <c r="BN128" i="16" s="1"/>
  <c r="AN129" i="16"/>
  <c r="BN129" i="16"/>
  <c r="AN130" i="16"/>
  <c r="AN131" i="16"/>
  <c r="BN131" i="16" s="1"/>
  <c r="AN132" i="16"/>
  <c r="BN132" i="16" s="1"/>
  <c r="AN133" i="16"/>
  <c r="BN133" i="16"/>
  <c r="AN134" i="16"/>
  <c r="AN135" i="16"/>
  <c r="BN135" i="16" s="1"/>
  <c r="AN136" i="16"/>
  <c r="BN136" i="16" s="1"/>
  <c r="AN137" i="16"/>
  <c r="BN137" i="16"/>
  <c r="AN138" i="16"/>
  <c r="AN139" i="16"/>
  <c r="BN139" i="16" s="1"/>
  <c r="AN140" i="16"/>
  <c r="BN140" i="16" s="1"/>
  <c r="AN141" i="16"/>
  <c r="BN141" i="16"/>
  <c r="AN142" i="16"/>
  <c r="AN143" i="16"/>
  <c r="BN143" i="16" s="1"/>
  <c r="AN144" i="16"/>
  <c r="BN144" i="16" s="1"/>
  <c r="AN145" i="16"/>
  <c r="BN145" i="16"/>
  <c r="AN146" i="16"/>
  <c r="AN147" i="16"/>
  <c r="BN147" i="16" s="1"/>
  <c r="AN148" i="16"/>
  <c r="BN148" i="16" s="1"/>
  <c r="AN149" i="16"/>
  <c r="BN149" i="16"/>
  <c r="AN150" i="16"/>
  <c r="AN151" i="16"/>
  <c r="BN151" i="16" s="1"/>
  <c r="AN152" i="16"/>
  <c r="BN152" i="16" s="1"/>
  <c r="AN153" i="16"/>
  <c r="BN153" i="16"/>
  <c r="AN154" i="16"/>
  <c r="AN155" i="16"/>
  <c r="BN155" i="16" s="1"/>
  <c r="AN156" i="16"/>
  <c r="BN156" i="16" s="1"/>
  <c r="AN157" i="16"/>
  <c r="BN157" i="16"/>
  <c r="AN158" i="16"/>
  <c r="AN159" i="16"/>
  <c r="BN159" i="16" s="1"/>
  <c r="AN160" i="16"/>
  <c r="BN160" i="16" s="1"/>
  <c r="AN161" i="16"/>
  <c r="BN161" i="16"/>
  <c r="AN162" i="16"/>
  <c r="AN163" i="16"/>
  <c r="AN164" i="16"/>
  <c r="BN164" i="16" s="1"/>
  <c r="AN165" i="16"/>
  <c r="BN165" i="16"/>
  <c r="AN166" i="16"/>
  <c r="AN167" i="16"/>
  <c r="BN167" i="16" s="1"/>
  <c r="AN168" i="16"/>
  <c r="BN168" i="16" s="1"/>
  <c r="AN169" i="16"/>
  <c r="BN169" i="16"/>
  <c r="AN170" i="16"/>
  <c r="AN171" i="16"/>
  <c r="BN171" i="16" s="1"/>
  <c r="AN172" i="16"/>
  <c r="BN172" i="16" s="1"/>
  <c r="AN173" i="16"/>
  <c r="BN173" i="16"/>
  <c r="AN174" i="16"/>
  <c r="AN175" i="16"/>
  <c r="BN175" i="16" s="1"/>
  <c r="AN176" i="16"/>
  <c r="BN176" i="16" s="1"/>
  <c r="AN177" i="16"/>
  <c r="BN177" i="16"/>
  <c r="AN178" i="16"/>
  <c r="AN179" i="16"/>
  <c r="AN180" i="16"/>
  <c r="BN180" i="16" s="1"/>
  <c r="AN12" i="16"/>
  <c r="AM13" i="16"/>
  <c r="AM15" i="16"/>
  <c r="AM17" i="16"/>
  <c r="AM19" i="16"/>
  <c r="AM21" i="16"/>
  <c r="AM23" i="16"/>
  <c r="AM25" i="16"/>
  <c r="AM27" i="16"/>
  <c r="AM29" i="16"/>
  <c r="AM31" i="16"/>
  <c r="AM33" i="16"/>
  <c r="AM35" i="16"/>
  <c r="AM37" i="16"/>
  <c r="AM39" i="16"/>
  <c r="AM41" i="16"/>
  <c r="AM43" i="16"/>
  <c r="AM45" i="16"/>
  <c r="AM47" i="16"/>
  <c r="AM49" i="16"/>
  <c r="AM51" i="16"/>
  <c r="AM53" i="16"/>
  <c r="AM55" i="16"/>
  <c r="AM59" i="16"/>
  <c r="AM61" i="16"/>
  <c r="AM63" i="16"/>
  <c r="AM67" i="16"/>
  <c r="AM69" i="16"/>
  <c r="AM71" i="16"/>
  <c r="AM75" i="16"/>
  <c r="AM77" i="16"/>
  <c r="AM79" i="16"/>
  <c r="AM83" i="16"/>
  <c r="AM85" i="16"/>
  <c r="AM89" i="16"/>
  <c r="AM93" i="16"/>
  <c r="AM95" i="16"/>
  <c r="AM97" i="16"/>
  <c r="AM101" i="16"/>
  <c r="AM103" i="16"/>
  <c r="AM105" i="16"/>
  <c r="AM109" i="16"/>
  <c r="AM111" i="16"/>
  <c r="AM113" i="16"/>
  <c r="AM117" i="16"/>
  <c r="AM119" i="16"/>
  <c r="AM121" i="16"/>
  <c r="AM125" i="16"/>
  <c r="AM127" i="16"/>
  <c r="AM129" i="16"/>
  <c r="AM133" i="16"/>
  <c r="AM135" i="16"/>
  <c r="AM137" i="16"/>
  <c r="AM141" i="16"/>
  <c r="AM143" i="16"/>
  <c r="AM145" i="16"/>
  <c r="AM149" i="16"/>
  <c r="AM151" i="16"/>
  <c r="AM153" i="16"/>
  <c r="AM157" i="16"/>
  <c r="AM159" i="16"/>
  <c r="AM161" i="16"/>
  <c r="AM167" i="16"/>
  <c r="AM173" i="16"/>
  <c r="BF13" i="16"/>
  <c r="BH13" i="16"/>
  <c r="BJ13" i="16"/>
  <c r="BL13" i="16"/>
  <c r="BF14" i="16"/>
  <c r="BH14" i="16"/>
  <c r="BJ14" i="16"/>
  <c r="BL14" i="16"/>
  <c r="BF15" i="16"/>
  <c r="BH15" i="16"/>
  <c r="BJ15" i="16"/>
  <c r="BL15" i="16"/>
  <c r="BF16" i="16"/>
  <c r="BH16" i="16"/>
  <c r="BJ16" i="16"/>
  <c r="BL16" i="16"/>
  <c r="BF17" i="16"/>
  <c r="BH17" i="16"/>
  <c r="BJ17" i="16"/>
  <c r="BL17" i="16"/>
  <c r="BF18" i="16"/>
  <c r="BH18" i="16"/>
  <c r="BJ18" i="16"/>
  <c r="BL18" i="16"/>
  <c r="BF19" i="16"/>
  <c r="BH19" i="16"/>
  <c r="BJ19" i="16"/>
  <c r="BL19" i="16"/>
  <c r="BF20" i="16"/>
  <c r="BH20" i="16"/>
  <c r="BJ20" i="16"/>
  <c r="BL20" i="16"/>
  <c r="BF21" i="16"/>
  <c r="BH21" i="16"/>
  <c r="BJ21" i="16"/>
  <c r="BL21" i="16"/>
  <c r="BF22" i="16"/>
  <c r="BH22" i="16"/>
  <c r="BJ22" i="16"/>
  <c r="BL22" i="16"/>
  <c r="BF23" i="16"/>
  <c r="BH23" i="16"/>
  <c r="BJ23" i="16"/>
  <c r="BL23" i="16"/>
  <c r="BF24" i="16"/>
  <c r="BH24" i="16"/>
  <c r="BJ24" i="16"/>
  <c r="BL24" i="16"/>
  <c r="BF25" i="16"/>
  <c r="BH25" i="16"/>
  <c r="BJ25" i="16"/>
  <c r="BL25" i="16"/>
  <c r="BF26" i="16"/>
  <c r="BH26" i="16"/>
  <c r="BJ26" i="16"/>
  <c r="BL26" i="16"/>
  <c r="BF27" i="16"/>
  <c r="BH27" i="16"/>
  <c r="BJ27" i="16"/>
  <c r="BL27" i="16"/>
  <c r="BF28" i="16"/>
  <c r="BH28" i="16"/>
  <c r="BJ28" i="16"/>
  <c r="BL28" i="16"/>
  <c r="BF29" i="16"/>
  <c r="BH29" i="16"/>
  <c r="BJ29" i="16"/>
  <c r="BL29" i="16"/>
  <c r="BF30" i="16"/>
  <c r="BH30" i="16"/>
  <c r="BJ30" i="16"/>
  <c r="BL30" i="16"/>
  <c r="BF31" i="16"/>
  <c r="BH31" i="16"/>
  <c r="BJ31" i="16"/>
  <c r="BL31" i="16"/>
  <c r="BF32" i="16"/>
  <c r="BH32" i="16"/>
  <c r="BJ32" i="16"/>
  <c r="BL32" i="16"/>
  <c r="BF33" i="16"/>
  <c r="BH33" i="16"/>
  <c r="BJ33" i="16"/>
  <c r="BL33" i="16"/>
  <c r="BF34" i="16"/>
  <c r="BH34" i="16"/>
  <c r="BJ34" i="16"/>
  <c r="BL34" i="16"/>
  <c r="BF35" i="16"/>
  <c r="BH35" i="16"/>
  <c r="BJ35" i="16"/>
  <c r="BL35" i="16"/>
  <c r="BF36" i="16"/>
  <c r="BH36" i="16"/>
  <c r="BJ36" i="16"/>
  <c r="BL36" i="16"/>
  <c r="BF37" i="16"/>
  <c r="BH37" i="16"/>
  <c r="BJ37" i="16"/>
  <c r="BL37" i="16"/>
  <c r="BF38" i="16"/>
  <c r="BH38" i="16"/>
  <c r="BJ38" i="16"/>
  <c r="BL38" i="16"/>
  <c r="BF39" i="16"/>
  <c r="BH39" i="16"/>
  <c r="BJ39" i="16"/>
  <c r="BL39" i="16"/>
  <c r="BF40" i="16"/>
  <c r="BH40" i="16"/>
  <c r="BJ40" i="16"/>
  <c r="BL40" i="16"/>
  <c r="BF41" i="16"/>
  <c r="BH41" i="16"/>
  <c r="BJ41" i="16"/>
  <c r="BL41" i="16"/>
  <c r="BF42" i="16"/>
  <c r="BH42" i="16"/>
  <c r="BJ42" i="16"/>
  <c r="BL42" i="16"/>
  <c r="BF43" i="16"/>
  <c r="BH43" i="16"/>
  <c r="BJ43" i="16"/>
  <c r="BL43" i="16"/>
  <c r="BF44" i="16"/>
  <c r="BH44" i="16"/>
  <c r="BJ44" i="16"/>
  <c r="BL44" i="16"/>
  <c r="BF45" i="16"/>
  <c r="BH45" i="16"/>
  <c r="BJ45" i="16"/>
  <c r="BL45" i="16"/>
  <c r="BF46" i="16"/>
  <c r="BH46" i="16"/>
  <c r="BJ46" i="16"/>
  <c r="BL46" i="16"/>
  <c r="BF47" i="16"/>
  <c r="BH47" i="16"/>
  <c r="BJ47" i="16"/>
  <c r="BL47" i="16"/>
  <c r="BF48" i="16"/>
  <c r="BH48" i="16"/>
  <c r="BJ48" i="16"/>
  <c r="BL48" i="16"/>
  <c r="BF49" i="16"/>
  <c r="BH49" i="16"/>
  <c r="BJ49" i="16"/>
  <c r="BL49" i="16"/>
  <c r="BF50" i="16"/>
  <c r="BH50" i="16"/>
  <c r="BJ50" i="16"/>
  <c r="BL50" i="16"/>
  <c r="BF51" i="16"/>
  <c r="BH51" i="16"/>
  <c r="BJ51" i="16"/>
  <c r="BL51" i="16"/>
  <c r="BF52" i="16"/>
  <c r="BH52" i="16"/>
  <c r="BJ52" i="16"/>
  <c r="BL52" i="16"/>
  <c r="BF53" i="16"/>
  <c r="BH53" i="16"/>
  <c r="BJ53" i="16"/>
  <c r="BL53" i="16"/>
  <c r="BF54" i="16"/>
  <c r="BH54" i="16"/>
  <c r="BJ54" i="16"/>
  <c r="BL54" i="16"/>
  <c r="BF55" i="16"/>
  <c r="BH55" i="16"/>
  <c r="BJ55" i="16"/>
  <c r="BL55" i="16"/>
  <c r="BF56" i="16"/>
  <c r="BH56" i="16"/>
  <c r="BJ56" i="16"/>
  <c r="BL56" i="16"/>
  <c r="BF57" i="16"/>
  <c r="BH57" i="16"/>
  <c r="BJ57" i="16"/>
  <c r="BL57" i="16"/>
  <c r="BF58" i="16"/>
  <c r="BH58" i="16"/>
  <c r="BJ58" i="16"/>
  <c r="BL58" i="16"/>
  <c r="BF59" i="16"/>
  <c r="BH59" i="16"/>
  <c r="BJ59" i="16"/>
  <c r="BL59" i="16"/>
  <c r="BF60" i="16"/>
  <c r="BH60" i="16"/>
  <c r="BJ60" i="16"/>
  <c r="BL60" i="16"/>
  <c r="BF61" i="16"/>
  <c r="BH61" i="16"/>
  <c r="BJ61" i="16"/>
  <c r="BL61" i="16"/>
  <c r="BF62" i="16"/>
  <c r="BH62" i="16"/>
  <c r="BJ62" i="16"/>
  <c r="BL62" i="16"/>
  <c r="BF63" i="16"/>
  <c r="BH63" i="16"/>
  <c r="BJ63" i="16"/>
  <c r="BL63" i="16"/>
  <c r="BF64" i="16"/>
  <c r="BH64" i="16"/>
  <c r="BJ64" i="16"/>
  <c r="BL64" i="16"/>
  <c r="BF65" i="16"/>
  <c r="BH65" i="16"/>
  <c r="BJ65" i="16"/>
  <c r="BL65" i="16"/>
  <c r="BF66" i="16"/>
  <c r="BH66" i="16"/>
  <c r="BJ66" i="16"/>
  <c r="BL66" i="16"/>
  <c r="BF67" i="16"/>
  <c r="BH67" i="16"/>
  <c r="BJ67" i="16"/>
  <c r="BL67" i="16"/>
  <c r="BF68" i="16"/>
  <c r="BH68" i="16"/>
  <c r="BJ68" i="16"/>
  <c r="BL68" i="16"/>
  <c r="BF69" i="16"/>
  <c r="BH69" i="16"/>
  <c r="BJ69" i="16"/>
  <c r="BL69" i="16"/>
  <c r="BF70" i="16"/>
  <c r="BH70" i="16"/>
  <c r="BJ70" i="16"/>
  <c r="BL70" i="16"/>
  <c r="BF71" i="16"/>
  <c r="BH71" i="16"/>
  <c r="BJ71" i="16"/>
  <c r="BL71" i="16"/>
  <c r="BF72" i="16"/>
  <c r="BH72" i="16"/>
  <c r="BJ72" i="16"/>
  <c r="BL72" i="16"/>
  <c r="BF73" i="16"/>
  <c r="BH73" i="16"/>
  <c r="BJ73" i="16"/>
  <c r="BL73" i="16"/>
  <c r="BF74" i="16"/>
  <c r="BH74" i="16"/>
  <c r="BJ74" i="16"/>
  <c r="BL74" i="16"/>
  <c r="BF75" i="16"/>
  <c r="BH75" i="16"/>
  <c r="BJ75" i="16"/>
  <c r="BL75" i="16"/>
  <c r="BF76" i="16"/>
  <c r="BH76" i="16"/>
  <c r="BJ76" i="16"/>
  <c r="BL76" i="16"/>
  <c r="BF77" i="16"/>
  <c r="BH77" i="16"/>
  <c r="BJ77" i="16"/>
  <c r="BF78" i="16"/>
  <c r="BH78" i="16"/>
  <c r="BJ78" i="16"/>
  <c r="BL78" i="16"/>
  <c r="BF79" i="16"/>
  <c r="BH79" i="16"/>
  <c r="BJ79" i="16"/>
  <c r="BL79" i="16"/>
  <c r="BF80" i="16"/>
  <c r="BH80" i="16"/>
  <c r="BJ80" i="16"/>
  <c r="BL80" i="16"/>
  <c r="BF81" i="16"/>
  <c r="BH81" i="16"/>
  <c r="BJ81" i="16"/>
  <c r="BL81" i="16"/>
  <c r="BF82" i="16"/>
  <c r="BH82" i="16"/>
  <c r="BJ82" i="16"/>
  <c r="BL82" i="16"/>
  <c r="BF83" i="16"/>
  <c r="BH83" i="16"/>
  <c r="BJ83" i="16"/>
  <c r="BL83" i="16"/>
  <c r="BF84" i="16"/>
  <c r="BH84" i="16"/>
  <c r="BJ84" i="16"/>
  <c r="BL84" i="16"/>
  <c r="BF85" i="16"/>
  <c r="BH85" i="16"/>
  <c r="BJ85" i="16"/>
  <c r="BL85" i="16"/>
  <c r="BF86" i="16"/>
  <c r="BH86" i="16"/>
  <c r="BJ86" i="16"/>
  <c r="BL86" i="16"/>
  <c r="BF87" i="16"/>
  <c r="BH87" i="16"/>
  <c r="BJ87" i="16"/>
  <c r="BL87" i="16"/>
  <c r="BF88" i="16"/>
  <c r="BH88" i="16"/>
  <c r="BJ88" i="16"/>
  <c r="BL88" i="16"/>
  <c r="BF89" i="16"/>
  <c r="BH89" i="16"/>
  <c r="BJ89" i="16"/>
  <c r="BL89" i="16"/>
  <c r="BF90" i="16"/>
  <c r="BH90" i="16"/>
  <c r="BJ90" i="16"/>
  <c r="BL90" i="16"/>
  <c r="BF91" i="16"/>
  <c r="BH91" i="16"/>
  <c r="BJ91" i="16"/>
  <c r="BL91" i="16"/>
  <c r="BF92" i="16"/>
  <c r="BH92" i="16"/>
  <c r="BJ92" i="16"/>
  <c r="BL92" i="16"/>
  <c r="BF93" i="16"/>
  <c r="BH93" i="16"/>
  <c r="BJ93" i="16"/>
  <c r="BL93" i="16"/>
  <c r="BF94" i="16"/>
  <c r="BH94" i="16"/>
  <c r="BJ94" i="16"/>
  <c r="BL94" i="16"/>
  <c r="BF95" i="16"/>
  <c r="BH95" i="16"/>
  <c r="BJ95" i="16"/>
  <c r="BL95" i="16"/>
  <c r="BF96" i="16"/>
  <c r="BH96" i="16"/>
  <c r="BJ96" i="16"/>
  <c r="BL96" i="16"/>
  <c r="BF97" i="16"/>
  <c r="BH97" i="16"/>
  <c r="BJ97" i="16"/>
  <c r="BL97" i="16"/>
  <c r="BF98" i="16"/>
  <c r="BH98" i="16"/>
  <c r="BJ98" i="16"/>
  <c r="BL98" i="16"/>
  <c r="BF99" i="16"/>
  <c r="BH99" i="16"/>
  <c r="BJ99" i="16"/>
  <c r="BL99" i="16"/>
  <c r="BF100" i="16"/>
  <c r="BH100" i="16"/>
  <c r="BJ100" i="16"/>
  <c r="BL100" i="16"/>
  <c r="BF101" i="16"/>
  <c r="BH101" i="16"/>
  <c r="BJ101" i="16"/>
  <c r="BL101" i="16"/>
  <c r="BF102" i="16"/>
  <c r="BH102" i="16"/>
  <c r="BJ102" i="16"/>
  <c r="BL102" i="16"/>
  <c r="BF103" i="16"/>
  <c r="BH103" i="16"/>
  <c r="BJ103" i="16"/>
  <c r="BL103" i="16"/>
  <c r="BF104" i="16"/>
  <c r="BH104" i="16"/>
  <c r="BJ104" i="16"/>
  <c r="BL104" i="16"/>
  <c r="BF105" i="16"/>
  <c r="BH105" i="16"/>
  <c r="BJ105" i="16"/>
  <c r="BL105" i="16"/>
  <c r="BF106" i="16"/>
  <c r="BH106" i="16"/>
  <c r="BJ106" i="16"/>
  <c r="BL106" i="16"/>
  <c r="BF107" i="16"/>
  <c r="BH107" i="16"/>
  <c r="BJ107" i="16"/>
  <c r="BL107" i="16"/>
  <c r="BF108" i="16"/>
  <c r="BH108" i="16"/>
  <c r="BJ108" i="16"/>
  <c r="BL108" i="16"/>
  <c r="BF109" i="16"/>
  <c r="BH109" i="16"/>
  <c r="BJ109" i="16"/>
  <c r="BL109" i="16"/>
  <c r="BF110" i="16"/>
  <c r="BH110" i="16"/>
  <c r="BJ110" i="16"/>
  <c r="BL110" i="16"/>
  <c r="BF111" i="16"/>
  <c r="BH111" i="16"/>
  <c r="BJ111" i="16"/>
  <c r="BL111" i="16"/>
  <c r="BF112" i="16"/>
  <c r="BH112" i="16"/>
  <c r="BJ112" i="16"/>
  <c r="BL112" i="16"/>
  <c r="BF113" i="16"/>
  <c r="BH113" i="16"/>
  <c r="BJ113" i="16"/>
  <c r="BL113" i="16"/>
  <c r="BF114" i="16"/>
  <c r="BH114" i="16"/>
  <c r="BJ114" i="16"/>
  <c r="BL114" i="16"/>
  <c r="BF115" i="16"/>
  <c r="BH115" i="16"/>
  <c r="BJ115" i="16"/>
  <c r="BL115" i="16"/>
  <c r="BF116" i="16"/>
  <c r="BH116" i="16"/>
  <c r="BJ116" i="16"/>
  <c r="BL116" i="16"/>
  <c r="BF117" i="16"/>
  <c r="BH117" i="16"/>
  <c r="BJ117" i="16"/>
  <c r="BL117" i="16"/>
  <c r="BF118" i="16"/>
  <c r="BH118" i="16"/>
  <c r="BJ118" i="16"/>
  <c r="BL118" i="16"/>
  <c r="BF119" i="16"/>
  <c r="BH119" i="16"/>
  <c r="BJ119" i="16"/>
  <c r="BL119" i="16"/>
  <c r="BF120" i="16"/>
  <c r="BH120" i="16"/>
  <c r="BJ120" i="16"/>
  <c r="BL120" i="16"/>
  <c r="BF121" i="16"/>
  <c r="BH121" i="16"/>
  <c r="BJ121" i="16"/>
  <c r="BL121" i="16"/>
  <c r="BF122" i="16"/>
  <c r="BH122" i="16"/>
  <c r="BJ122" i="16"/>
  <c r="BL122" i="16"/>
  <c r="BF123" i="16"/>
  <c r="BH123" i="16"/>
  <c r="BJ123" i="16"/>
  <c r="BL123" i="16"/>
  <c r="BF124" i="16"/>
  <c r="BH124" i="16"/>
  <c r="BJ124" i="16"/>
  <c r="BL124" i="16"/>
  <c r="BF125" i="16"/>
  <c r="BH125" i="16"/>
  <c r="BJ125" i="16"/>
  <c r="BL125" i="16"/>
  <c r="BF126" i="16"/>
  <c r="BH126" i="16"/>
  <c r="BJ126" i="16"/>
  <c r="BL126" i="16"/>
  <c r="BF127" i="16"/>
  <c r="BH127" i="16"/>
  <c r="BJ127" i="16"/>
  <c r="BL127" i="16"/>
  <c r="BF128" i="16"/>
  <c r="BH128" i="16"/>
  <c r="BJ128" i="16"/>
  <c r="BL128" i="16"/>
  <c r="BF129" i="16"/>
  <c r="BH129" i="16"/>
  <c r="BJ129" i="16"/>
  <c r="BL129" i="16"/>
  <c r="BF130" i="16"/>
  <c r="BH130" i="16"/>
  <c r="BJ130" i="16"/>
  <c r="BL130" i="16"/>
  <c r="BF131" i="16"/>
  <c r="BH131" i="16"/>
  <c r="BJ131" i="16"/>
  <c r="BL131" i="16"/>
  <c r="BF132" i="16"/>
  <c r="BH132" i="16"/>
  <c r="BJ132" i="16"/>
  <c r="BL132" i="16"/>
  <c r="BF133" i="16"/>
  <c r="BH133" i="16"/>
  <c r="BJ133" i="16"/>
  <c r="BL133" i="16"/>
  <c r="BF134" i="16"/>
  <c r="BH134" i="16"/>
  <c r="BJ134" i="16"/>
  <c r="BL134" i="16"/>
  <c r="BF135" i="16"/>
  <c r="BH135" i="16"/>
  <c r="BJ135" i="16"/>
  <c r="BL135" i="16"/>
  <c r="BF136" i="16"/>
  <c r="BH136" i="16"/>
  <c r="BJ136" i="16"/>
  <c r="BL136" i="16"/>
  <c r="BF137" i="16"/>
  <c r="BH137" i="16"/>
  <c r="BJ137" i="16"/>
  <c r="BL137" i="16"/>
  <c r="BF138" i="16"/>
  <c r="BH138" i="16"/>
  <c r="BJ138" i="16"/>
  <c r="BL138" i="16"/>
  <c r="BF139" i="16"/>
  <c r="BH139" i="16"/>
  <c r="BJ139" i="16"/>
  <c r="BL139" i="16"/>
  <c r="BF140" i="16"/>
  <c r="BH140" i="16"/>
  <c r="BJ140" i="16"/>
  <c r="BL140" i="16"/>
  <c r="BF141" i="16"/>
  <c r="BH141" i="16"/>
  <c r="BJ141" i="16"/>
  <c r="BL141" i="16"/>
  <c r="BF142" i="16"/>
  <c r="BH142" i="16"/>
  <c r="BJ142" i="16"/>
  <c r="BL142" i="16"/>
  <c r="BF143" i="16"/>
  <c r="BH143" i="16"/>
  <c r="BJ143" i="16"/>
  <c r="BL143" i="16"/>
  <c r="BF144" i="16"/>
  <c r="BH144" i="16"/>
  <c r="BJ144" i="16"/>
  <c r="BL144" i="16"/>
  <c r="BF145" i="16"/>
  <c r="BH145" i="16"/>
  <c r="BJ145" i="16"/>
  <c r="BL145" i="16"/>
  <c r="BF146" i="16"/>
  <c r="BH146" i="16"/>
  <c r="BJ146" i="16"/>
  <c r="BL146" i="16"/>
  <c r="BF147" i="16"/>
  <c r="BH147" i="16"/>
  <c r="BJ147" i="16"/>
  <c r="BL147" i="16"/>
  <c r="BF148" i="16"/>
  <c r="BH148" i="16"/>
  <c r="BJ148" i="16"/>
  <c r="BL148" i="16"/>
  <c r="BF149" i="16"/>
  <c r="BH149" i="16"/>
  <c r="BJ149" i="16"/>
  <c r="BL149" i="16"/>
  <c r="BF150" i="16"/>
  <c r="BH150" i="16"/>
  <c r="BJ150" i="16"/>
  <c r="BL150" i="16"/>
  <c r="BF151" i="16"/>
  <c r="BH151" i="16"/>
  <c r="BJ151" i="16"/>
  <c r="BL151" i="16"/>
  <c r="BF152" i="16"/>
  <c r="BH152" i="16"/>
  <c r="BJ152" i="16"/>
  <c r="BL152" i="16"/>
  <c r="BF153" i="16"/>
  <c r="BH153" i="16"/>
  <c r="BJ153" i="16"/>
  <c r="BL153" i="16"/>
  <c r="BF154" i="16"/>
  <c r="BH154" i="16"/>
  <c r="BJ154" i="16"/>
  <c r="BL154" i="16"/>
  <c r="BF155" i="16"/>
  <c r="BH155" i="16"/>
  <c r="BJ155" i="16"/>
  <c r="BL155" i="16"/>
  <c r="BF156" i="16"/>
  <c r="BH156" i="16"/>
  <c r="BJ156" i="16"/>
  <c r="BL156" i="16"/>
  <c r="BF157" i="16"/>
  <c r="BH157" i="16"/>
  <c r="BJ157" i="16"/>
  <c r="BL157" i="16"/>
  <c r="BF158" i="16"/>
  <c r="BH158" i="16"/>
  <c r="BJ158" i="16"/>
  <c r="BL158" i="16"/>
  <c r="BF159" i="16"/>
  <c r="BH159" i="16"/>
  <c r="BJ159" i="16"/>
  <c r="BL159" i="16"/>
  <c r="BF160" i="16"/>
  <c r="BH160" i="16"/>
  <c r="BJ160" i="16"/>
  <c r="BL160" i="16"/>
  <c r="BF161" i="16"/>
  <c r="BH161" i="16"/>
  <c r="BJ161" i="16"/>
  <c r="BL161" i="16"/>
  <c r="BF162" i="16"/>
  <c r="BH162" i="16"/>
  <c r="BJ162" i="16"/>
  <c r="BL162" i="16"/>
  <c r="BF163" i="16"/>
  <c r="BH163" i="16"/>
  <c r="BJ163" i="16"/>
  <c r="BL163" i="16"/>
  <c r="BF164" i="16"/>
  <c r="BH164" i="16"/>
  <c r="BJ164" i="16"/>
  <c r="BL164" i="16"/>
  <c r="BH165" i="16"/>
  <c r="BJ165" i="16"/>
  <c r="BL165" i="16"/>
  <c r="BF166" i="16"/>
  <c r="BH166" i="16"/>
  <c r="BJ166" i="16"/>
  <c r="BL166" i="16"/>
  <c r="BF167" i="16"/>
  <c r="BH167" i="16"/>
  <c r="BJ167" i="16"/>
  <c r="BL167" i="16"/>
  <c r="BF168" i="16"/>
  <c r="BH168" i="16"/>
  <c r="BJ168" i="16"/>
  <c r="BL168" i="16"/>
  <c r="BF169" i="16"/>
  <c r="BH169" i="16"/>
  <c r="BJ169" i="16"/>
  <c r="BL169" i="16"/>
  <c r="BF170" i="16"/>
  <c r="BH170" i="16"/>
  <c r="BJ170" i="16"/>
  <c r="BL170" i="16"/>
  <c r="BF171" i="16"/>
  <c r="BH171" i="16"/>
  <c r="BJ171" i="16"/>
  <c r="BL171" i="16"/>
  <c r="BF172" i="16"/>
  <c r="BH172" i="16"/>
  <c r="BJ172" i="16"/>
  <c r="BL172" i="16"/>
  <c r="BF173" i="16"/>
  <c r="BH173" i="16"/>
  <c r="BJ173" i="16"/>
  <c r="BL173" i="16"/>
  <c r="BF174" i="16"/>
  <c r="BH174" i="16"/>
  <c r="BJ174" i="16"/>
  <c r="BL174" i="16"/>
  <c r="BF175" i="16"/>
  <c r="BH175" i="16"/>
  <c r="BJ175" i="16"/>
  <c r="BL175" i="16"/>
  <c r="BF176" i="16"/>
  <c r="BH176" i="16"/>
  <c r="BJ176" i="16"/>
  <c r="BL176" i="16"/>
  <c r="BF177" i="16"/>
  <c r="BH177" i="16"/>
  <c r="BJ177" i="16"/>
  <c r="BL177" i="16"/>
  <c r="BF178" i="16"/>
  <c r="BH178" i="16"/>
  <c r="BJ178" i="16"/>
  <c r="BL178" i="16"/>
  <c r="BF179" i="16"/>
  <c r="BH179" i="16"/>
  <c r="BJ179" i="16"/>
  <c r="BL179" i="16"/>
  <c r="BF180" i="16"/>
  <c r="BH180" i="16"/>
  <c r="BJ180" i="16"/>
  <c r="BL180" i="16"/>
  <c r="BL12" i="16"/>
  <c r="BJ12" i="16"/>
  <c r="BH12" i="16"/>
  <c r="BF12" i="16"/>
  <c r="BD13" i="16"/>
  <c r="BD14" i="16"/>
  <c r="BD15" i="16"/>
  <c r="BD16" i="16"/>
  <c r="BD17" i="16"/>
  <c r="BD18" i="16"/>
  <c r="BD19" i="16"/>
  <c r="BD20" i="16"/>
  <c r="BD21" i="16"/>
  <c r="BD22" i="16"/>
  <c r="BD23" i="16"/>
  <c r="BD24" i="16"/>
  <c r="BD25" i="16"/>
  <c r="BD26" i="16"/>
  <c r="BD27" i="16"/>
  <c r="BD28" i="16"/>
  <c r="BD29" i="16"/>
  <c r="BD30" i="16"/>
  <c r="BD31" i="16"/>
  <c r="BD32" i="16"/>
  <c r="BD33" i="16"/>
  <c r="BD34" i="16"/>
  <c r="BD35" i="16"/>
  <c r="BD36" i="16"/>
  <c r="BD37" i="16"/>
  <c r="BD38" i="16"/>
  <c r="BD39" i="16"/>
  <c r="BD40" i="16"/>
  <c r="BD41" i="16"/>
  <c r="BD42" i="16"/>
  <c r="BD43" i="16"/>
  <c r="BD44" i="16"/>
  <c r="BD45" i="16"/>
  <c r="BD46" i="16"/>
  <c r="BD47" i="16"/>
  <c r="BD48" i="16"/>
  <c r="BD49" i="16"/>
  <c r="BD50" i="16"/>
  <c r="BD51" i="16"/>
  <c r="BD52" i="16"/>
  <c r="BD53" i="16"/>
  <c r="BD54" i="16"/>
  <c r="BD55" i="16"/>
  <c r="BD56" i="16"/>
  <c r="BD57" i="16"/>
  <c r="BD58" i="16"/>
  <c r="BD59" i="16"/>
  <c r="BD60" i="16"/>
  <c r="BD61" i="16"/>
  <c r="BD62" i="16"/>
  <c r="BD63" i="16"/>
  <c r="BD64" i="16"/>
  <c r="BD65" i="16"/>
  <c r="BD66" i="16"/>
  <c r="BD67" i="16"/>
  <c r="BD68" i="16"/>
  <c r="BD69" i="16"/>
  <c r="BD70" i="16"/>
  <c r="BD71" i="16"/>
  <c r="BD72" i="16"/>
  <c r="BD73" i="16"/>
  <c r="BD74" i="16"/>
  <c r="BD75" i="16"/>
  <c r="BD76" i="16"/>
  <c r="BD77" i="16"/>
  <c r="BD78" i="16"/>
  <c r="BD79" i="16"/>
  <c r="BD80" i="16"/>
  <c r="BD81" i="16"/>
  <c r="BD82" i="16"/>
  <c r="BD83" i="16"/>
  <c r="BD84" i="16"/>
  <c r="BD85" i="16"/>
  <c r="BD86" i="16"/>
  <c r="BD87" i="16"/>
  <c r="BD88" i="16"/>
  <c r="BD89" i="16"/>
  <c r="BD90" i="16"/>
  <c r="BD91" i="16"/>
  <c r="BD92" i="16"/>
  <c r="BD93" i="16"/>
  <c r="BD94" i="16"/>
  <c r="BD95" i="16"/>
  <c r="BD96" i="16"/>
  <c r="BD97" i="16"/>
  <c r="BD98" i="16"/>
  <c r="BD99" i="16"/>
  <c r="BD100" i="16"/>
  <c r="BD101" i="16"/>
  <c r="BD102" i="16"/>
  <c r="BD103" i="16"/>
  <c r="BD104" i="16"/>
  <c r="BD105" i="16"/>
  <c r="BD106" i="16"/>
  <c r="BD107" i="16"/>
  <c r="BD108" i="16"/>
  <c r="BD109" i="16"/>
  <c r="BD110" i="16"/>
  <c r="BD111" i="16"/>
  <c r="BD112" i="16"/>
  <c r="BD113" i="16"/>
  <c r="BD114" i="16"/>
  <c r="BD115" i="16"/>
  <c r="BD116" i="16"/>
  <c r="BD117" i="16"/>
  <c r="BD118" i="16"/>
  <c r="BD119" i="16"/>
  <c r="BD120" i="16"/>
  <c r="BD121" i="16"/>
  <c r="BD122" i="16"/>
  <c r="BD123" i="16"/>
  <c r="BD124" i="16"/>
  <c r="BD125" i="16"/>
  <c r="BD126" i="16"/>
  <c r="BD127" i="16"/>
  <c r="BD128" i="16"/>
  <c r="BD129" i="16"/>
  <c r="BD130" i="16"/>
  <c r="BD131" i="16"/>
  <c r="BD132" i="16"/>
  <c r="BD133" i="16"/>
  <c r="BD134" i="16"/>
  <c r="BD135" i="16"/>
  <c r="BD136" i="16"/>
  <c r="BD137" i="16"/>
  <c r="BD138" i="16"/>
  <c r="BD139" i="16"/>
  <c r="BD140" i="16"/>
  <c r="BD141" i="16"/>
  <c r="BD142" i="16"/>
  <c r="BD143" i="16"/>
  <c r="BD144" i="16"/>
  <c r="BD145" i="16"/>
  <c r="BD146" i="16"/>
  <c r="BD147" i="16"/>
  <c r="BD148" i="16"/>
  <c r="BD149" i="16"/>
  <c r="BD150" i="16"/>
  <c r="BD151" i="16"/>
  <c r="BD152" i="16"/>
  <c r="BD153" i="16"/>
  <c r="BD154" i="16"/>
  <c r="BD155" i="16"/>
  <c r="BD156" i="16"/>
  <c r="BD157" i="16"/>
  <c r="BD158" i="16"/>
  <c r="BD159" i="16"/>
  <c r="BD160" i="16"/>
  <c r="BD161" i="16"/>
  <c r="BD162" i="16"/>
  <c r="BD163" i="16"/>
  <c r="BD164" i="16"/>
  <c r="BD165" i="16"/>
  <c r="BD166" i="16"/>
  <c r="BD167" i="16"/>
  <c r="BD168" i="16"/>
  <c r="BD169" i="16"/>
  <c r="BD170" i="16"/>
  <c r="BD171" i="16"/>
  <c r="BD172" i="16"/>
  <c r="BD173" i="16"/>
  <c r="BD174" i="16"/>
  <c r="BD175" i="16"/>
  <c r="BD176" i="16"/>
  <c r="BD177" i="16"/>
  <c r="BD178" i="16"/>
  <c r="BD179" i="16"/>
  <c r="BD180" i="16"/>
  <c r="BD12" i="16"/>
  <c r="BD183" i="16" s="1"/>
  <c r="BK184" i="16"/>
  <c r="BK183" i="16"/>
  <c r="BI183" i="16"/>
  <c r="BG183" i="16"/>
  <c r="BE183" i="16"/>
  <c r="BC183" i="16"/>
  <c r="BB13" i="16"/>
  <c r="BB14" i="16"/>
  <c r="BB15" i="16"/>
  <c r="BB16" i="16"/>
  <c r="BB17" i="16"/>
  <c r="BB18" i="16"/>
  <c r="BB19" i="16"/>
  <c r="BB20" i="16"/>
  <c r="BB21" i="16"/>
  <c r="BB22" i="16"/>
  <c r="BB23" i="16"/>
  <c r="BB24" i="16"/>
  <c r="BB25" i="16"/>
  <c r="BB26" i="16"/>
  <c r="BB27" i="16"/>
  <c r="BB28" i="16"/>
  <c r="BB29" i="16"/>
  <c r="BB30" i="16"/>
  <c r="BB31" i="16"/>
  <c r="BB32" i="16"/>
  <c r="BB33" i="16"/>
  <c r="BB34" i="16"/>
  <c r="BB35" i="16"/>
  <c r="BB36" i="16"/>
  <c r="BB37" i="16"/>
  <c r="BB38" i="16"/>
  <c r="BB39" i="16"/>
  <c r="BB40" i="16"/>
  <c r="BB41" i="16"/>
  <c r="BB42" i="16"/>
  <c r="BB43" i="16"/>
  <c r="BB44" i="16"/>
  <c r="BB45" i="16"/>
  <c r="BB46" i="16"/>
  <c r="BB47" i="16"/>
  <c r="BB48" i="16"/>
  <c r="BB49" i="16"/>
  <c r="BB50" i="16"/>
  <c r="BB51" i="16"/>
  <c r="BB52" i="16"/>
  <c r="BB53" i="16"/>
  <c r="BB54" i="16"/>
  <c r="BB55" i="16"/>
  <c r="BB56" i="16"/>
  <c r="BB57" i="16"/>
  <c r="BB58" i="16"/>
  <c r="BB59" i="16"/>
  <c r="BB60" i="16"/>
  <c r="BB61" i="16"/>
  <c r="BB62" i="16"/>
  <c r="BB63" i="16"/>
  <c r="BB64" i="16"/>
  <c r="BB65" i="16"/>
  <c r="BB66" i="16"/>
  <c r="BB67" i="16"/>
  <c r="BB68" i="16"/>
  <c r="BB69" i="16"/>
  <c r="BB70" i="16"/>
  <c r="BB71" i="16"/>
  <c r="BB72" i="16"/>
  <c r="BB73" i="16"/>
  <c r="BB74" i="16"/>
  <c r="BB75" i="16"/>
  <c r="BB76" i="16"/>
  <c r="BB77" i="16"/>
  <c r="BB78" i="16"/>
  <c r="BB79" i="16"/>
  <c r="BB80" i="16"/>
  <c r="BB81" i="16"/>
  <c r="BB82" i="16"/>
  <c r="BB83" i="16"/>
  <c r="BB84" i="16"/>
  <c r="BB85" i="16"/>
  <c r="BB86" i="16"/>
  <c r="BB87" i="16"/>
  <c r="BB88" i="16"/>
  <c r="BB89" i="16"/>
  <c r="BB90" i="16"/>
  <c r="BB91" i="16"/>
  <c r="BB92" i="16"/>
  <c r="BB93" i="16"/>
  <c r="BB94" i="16"/>
  <c r="BB95" i="16"/>
  <c r="BB96" i="16"/>
  <c r="BB97" i="16"/>
  <c r="BB98" i="16"/>
  <c r="BB99" i="16"/>
  <c r="BB100" i="16"/>
  <c r="BB101" i="16"/>
  <c r="BB102" i="16"/>
  <c r="BB103" i="16"/>
  <c r="BB104" i="16"/>
  <c r="BB105" i="16"/>
  <c r="BB106" i="16"/>
  <c r="BB107" i="16"/>
  <c r="BB108" i="16"/>
  <c r="BB109" i="16"/>
  <c r="BB110" i="16"/>
  <c r="BB111" i="16"/>
  <c r="BB112" i="16"/>
  <c r="BB113" i="16"/>
  <c r="BB114" i="16"/>
  <c r="BB115" i="16"/>
  <c r="BB116" i="16"/>
  <c r="BB117" i="16"/>
  <c r="BB118" i="16"/>
  <c r="BB119" i="16"/>
  <c r="BB120" i="16"/>
  <c r="BB121" i="16"/>
  <c r="BB122" i="16"/>
  <c r="BB123" i="16"/>
  <c r="BB124" i="16"/>
  <c r="BB125" i="16"/>
  <c r="BB126" i="16"/>
  <c r="BB127" i="16"/>
  <c r="BB128" i="16"/>
  <c r="BB129" i="16"/>
  <c r="BB130" i="16"/>
  <c r="BB131" i="16"/>
  <c r="BB132" i="16"/>
  <c r="BB133" i="16"/>
  <c r="BB134" i="16"/>
  <c r="BB135" i="16"/>
  <c r="BB136" i="16"/>
  <c r="BB137" i="16"/>
  <c r="BB138" i="16"/>
  <c r="BB139" i="16"/>
  <c r="BB140" i="16"/>
  <c r="BB141" i="16"/>
  <c r="BB142" i="16"/>
  <c r="BB143" i="16"/>
  <c r="BB144" i="16"/>
  <c r="BB145" i="16"/>
  <c r="BB146" i="16"/>
  <c r="BB147" i="16"/>
  <c r="BB148" i="16"/>
  <c r="BB149" i="16"/>
  <c r="BB150" i="16"/>
  <c r="BB151" i="16"/>
  <c r="BB152" i="16"/>
  <c r="BB153" i="16"/>
  <c r="BB154" i="16"/>
  <c r="BB155" i="16"/>
  <c r="BB156" i="16"/>
  <c r="BB157" i="16"/>
  <c r="BB158" i="16"/>
  <c r="BB159" i="16"/>
  <c r="BB160" i="16"/>
  <c r="BB161" i="16"/>
  <c r="BB162" i="16"/>
  <c r="BB163" i="16"/>
  <c r="BB164" i="16"/>
  <c r="BB165" i="16"/>
  <c r="BB166" i="16"/>
  <c r="BB167" i="16"/>
  <c r="BB168" i="16"/>
  <c r="BB169" i="16"/>
  <c r="BB170" i="16"/>
  <c r="BB171" i="16"/>
  <c r="BB172" i="16"/>
  <c r="BB173" i="16"/>
  <c r="BB174" i="16"/>
  <c r="BB175" i="16"/>
  <c r="BB176" i="16"/>
  <c r="BB177" i="16"/>
  <c r="BB178" i="16"/>
  <c r="BB179" i="16"/>
  <c r="BB180" i="16"/>
  <c r="BB12" i="16"/>
  <c r="BB183" i="16" s="1"/>
  <c r="BA183" i="16"/>
  <c r="AZ13" i="16"/>
  <c r="AZ14" i="16"/>
  <c r="AZ15" i="16"/>
  <c r="AZ16" i="16"/>
  <c r="AZ17" i="16"/>
  <c r="AZ18" i="16"/>
  <c r="AZ19" i="16"/>
  <c r="AZ20" i="16"/>
  <c r="AZ21" i="16"/>
  <c r="AZ22" i="16"/>
  <c r="AZ23" i="16"/>
  <c r="AZ24" i="16"/>
  <c r="AZ25" i="16"/>
  <c r="AZ26" i="16"/>
  <c r="AZ27" i="16"/>
  <c r="AZ28" i="16"/>
  <c r="AZ29" i="16"/>
  <c r="AZ30" i="16"/>
  <c r="AZ31" i="16"/>
  <c r="AZ32" i="16"/>
  <c r="AZ33" i="16"/>
  <c r="AZ34" i="16"/>
  <c r="AZ35" i="16"/>
  <c r="AZ36" i="16"/>
  <c r="AZ37" i="16"/>
  <c r="AZ38" i="16"/>
  <c r="AZ39" i="16"/>
  <c r="AZ40" i="16"/>
  <c r="AZ41" i="16"/>
  <c r="AZ42" i="16"/>
  <c r="AZ43" i="16"/>
  <c r="AZ44" i="16"/>
  <c r="AZ45" i="16"/>
  <c r="AZ46" i="16"/>
  <c r="AZ47" i="16"/>
  <c r="AZ48" i="16"/>
  <c r="AZ49" i="16"/>
  <c r="AZ50" i="16"/>
  <c r="AZ51" i="16"/>
  <c r="AZ52" i="16"/>
  <c r="AZ53" i="16"/>
  <c r="AZ54" i="16"/>
  <c r="AZ55" i="16"/>
  <c r="AZ56" i="16"/>
  <c r="AZ57" i="16"/>
  <c r="AZ58" i="16"/>
  <c r="AZ59" i="16"/>
  <c r="AZ60" i="16"/>
  <c r="AZ61" i="16"/>
  <c r="AZ62" i="16"/>
  <c r="AZ63" i="16"/>
  <c r="AZ64" i="16"/>
  <c r="AZ65" i="16"/>
  <c r="AZ66" i="16"/>
  <c r="AZ67" i="16"/>
  <c r="AZ68" i="16"/>
  <c r="AZ69" i="16"/>
  <c r="AZ70" i="16"/>
  <c r="AZ71" i="16"/>
  <c r="AZ72" i="16"/>
  <c r="AZ73" i="16"/>
  <c r="AZ74" i="16"/>
  <c r="AZ75" i="16"/>
  <c r="AZ76" i="16"/>
  <c r="AZ77" i="16"/>
  <c r="AZ78" i="16"/>
  <c r="AZ79" i="16"/>
  <c r="AZ80" i="16"/>
  <c r="AZ81" i="16"/>
  <c r="AZ82" i="16"/>
  <c r="AZ83" i="16"/>
  <c r="AZ84" i="16"/>
  <c r="AZ85" i="16"/>
  <c r="AZ86" i="16"/>
  <c r="AZ87" i="16"/>
  <c r="AZ88" i="16"/>
  <c r="AZ89" i="16"/>
  <c r="AZ90" i="16"/>
  <c r="AZ91" i="16"/>
  <c r="AZ92" i="16"/>
  <c r="AZ93" i="16"/>
  <c r="AZ94" i="16"/>
  <c r="AZ95" i="16"/>
  <c r="AZ96" i="16"/>
  <c r="AZ97" i="16"/>
  <c r="AZ98" i="16"/>
  <c r="AZ99" i="16"/>
  <c r="AZ100" i="16"/>
  <c r="AZ101" i="16"/>
  <c r="AZ102" i="16"/>
  <c r="AZ103" i="16"/>
  <c r="AZ104" i="16"/>
  <c r="AZ105" i="16"/>
  <c r="AZ106" i="16"/>
  <c r="AZ107" i="16"/>
  <c r="AZ108" i="16"/>
  <c r="AZ109" i="16"/>
  <c r="AZ110" i="16"/>
  <c r="AZ111" i="16"/>
  <c r="AZ112" i="16"/>
  <c r="AZ113" i="16"/>
  <c r="AZ114" i="16"/>
  <c r="AZ115" i="16"/>
  <c r="AZ116" i="16"/>
  <c r="AZ117" i="16"/>
  <c r="AZ118" i="16"/>
  <c r="AZ119" i="16"/>
  <c r="AZ120" i="16"/>
  <c r="AZ121" i="16"/>
  <c r="AZ122" i="16"/>
  <c r="AZ123" i="16"/>
  <c r="AZ124" i="16"/>
  <c r="AZ125" i="16"/>
  <c r="AZ126" i="16"/>
  <c r="AZ127" i="16"/>
  <c r="AZ128" i="16"/>
  <c r="AZ129" i="16"/>
  <c r="AZ130" i="16"/>
  <c r="AZ131" i="16"/>
  <c r="AZ132" i="16"/>
  <c r="AZ133" i="16"/>
  <c r="AZ134" i="16"/>
  <c r="AZ135" i="16"/>
  <c r="AZ136" i="16"/>
  <c r="AZ137" i="16"/>
  <c r="AZ138" i="16"/>
  <c r="AZ139" i="16"/>
  <c r="AZ140" i="16"/>
  <c r="AZ141" i="16"/>
  <c r="AZ142" i="16"/>
  <c r="AZ143" i="16"/>
  <c r="AZ144" i="16"/>
  <c r="AZ145" i="16"/>
  <c r="AZ146" i="16"/>
  <c r="AZ147" i="16"/>
  <c r="AZ148" i="16"/>
  <c r="AZ149" i="16"/>
  <c r="AZ150" i="16"/>
  <c r="AZ151" i="16"/>
  <c r="AZ152" i="16"/>
  <c r="AZ153" i="16"/>
  <c r="AZ154" i="16"/>
  <c r="AZ155" i="16"/>
  <c r="AZ156" i="16"/>
  <c r="AZ157" i="16"/>
  <c r="AZ158" i="16"/>
  <c r="AZ159" i="16"/>
  <c r="AZ160" i="16"/>
  <c r="AZ161" i="16"/>
  <c r="AZ162" i="16"/>
  <c r="AZ163" i="16"/>
  <c r="AZ164" i="16"/>
  <c r="AZ165" i="16"/>
  <c r="AZ166" i="16"/>
  <c r="AZ167" i="16"/>
  <c r="AZ168" i="16"/>
  <c r="AZ169" i="16"/>
  <c r="AZ170" i="16"/>
  <c r="AZ171" i="16"/>
  <c r="AZ172" i="16"/>
  <c r="AZ173" i="16"/>
  <c r="AZ174" i="16"/>
  <c r="AZ175" i="16"/>
  <c r="AZ176" i="16"/>
  <c r="AZ177" i="16"/>
  <c r="AZ178" i="16"/>
  <c r="AZ179" i="16"/>
  <c r="AZ180" i="16"/>
  <c r="AZ12" i="16"/>
  <c r="AZ183" i="16" s="1"/>
  <c r="AY184" i="16"/>
  <c r="AY183" i="16"/>
  <c r="AW183" i="16"/>
  <c r="AX118" i="16"/>
  <c r="AX87" i="16"/>
  <c r="AM169" i="16"/>
  <c r="AM177" i="16"/>
  <c r="AM165" i="16"/>
  <c r="AM171" i="16"/>
  <c r="AM180" i="16"/>
  <c r="AM176" i="16"/>
  <c r="AM172" i="16"/>
  <c r="AM168" i="16"/>
  <c r="AM164" i="16"/>
  <c r="AM160" i="16"/>
  <c r="AM156" i="16"/>
  <c r="AM152" i="16"/>
  <c r="AM148" i="16"/>
  <c r="AM144" i="16"/>
  <c r="AM140" i="16"/>
  <c r="AM136" i="16"/>
  <c r="AM132" i="16"/>
  <c r="AM128" i="16"/>
  <c r="AM124" i="16"/>
  <c r="AM120" i="16"/>
  <c r="AM116" i="16"/>
  <c r="AM112" i="16"/>
  <c r="AM108" i="16"/>
  <c r="AM104" i="16"/>
  <c r="AM100" i="16"/>
  <c r="AM96" i="16"/>
  <c r="AM92" i="16"/>
  <c r="AM88" i="16"/>
  <c r="AM84" i="16"/>
  <c r="BN84" i="16"/>
  <c r="AM80" i="16"/>
  <c r="BN80" i="16"/>
  <c r="AM76" i="16"/>
  <c r="BN76" i="16"/>
  <c r="AM72" i="16"/>
  <c r="BN72" i="16"/>
  <c r="AM68" i="16"/>
  <c r="BN68" i="16"/>
  <c r="AM64" i="16"/>
  <c r="BN64" i="16"/>
  <c r="AM60" i="16"/>
  <c r="BN60" i="16"/>
  <c r="AM56" i="16"/>
  <c r="BN56" i="16"/>
  <c r="AM52" i="16"/>
  <c r="BN52" i="16"/>
  <c r="AM48" i="16"/>
  <c r="BN48" i="16"/>
  <c r="AM44" i="16"/>
  <c r="BN44" i="16"/>
  <c r="AM40" i="16"/>
  <c r="BN40" i="16"/>
  <c r="AM36" i="16"/>
  <c r="BN36" i="16"/>
  <c r="AM32" i="16"/>
  <c r="BN32" i="16"/>
  <c r="AM28" i="16"/>
  <c r="BN28" i="16"/>
  <c r="AM24" i="16"/>
  <c r="BN24" i="16"/>
  <c r="AM20" i="16"/>
  <c r="BN20" i="16"/>
  <c r="AM16" i="16"/>
  <c r="BN16" i="16"/>
  <c r="AM87" i="16"/>
  <c r="BN87" i="16"/>
  <c r="AM175" i="16"/>
  <c r="AM178" i="16"/>
  <c r="BN178" i="16"/>
  <c r="AM174" i="16"/>
  <c r="BN174" i="16"/>
  <c r="AM170" i="16"/>
  <c r="BN170" i="16"/>
  <c r="AM166" i="16"/>
  <c r="BN166" i="16"/>
  <c r="AM162" i="16"/>
  <c r="BN162" i="16"/>
  <c r="AM158" i="16"/>
  <c r="BN158" i="16"/>
  <c r="AM154" i="16"/>
  <c r="BN154" i="16"/>
  <c r="AM150" i="16"/>
  <c r="BN150" i="16"/>
  <c r="AM146" i="16"/>
  <c r="BN146" i="16"/>
  <c r="AM142" i="16"/>
  <c r="BN142" i="16"/>
  <c r="AM138" i="16"/>
  <c r="BN138" i="16"/>
  <c r="AM134" i="16"/>
  <c r="BN134" i="16"/>
  <c r="AM130" i="16"/>
  <c r="BN130" i="16"/>
  <c r="AM126" i="16"/>
  <c r="BN126" i="16"/>
  <c r="AM122" i="16"/>
  <c r="BN122" i="16"/>
  <c r="AM118" i="16"/>
  <c r="BN118" i="16"/>
  <c r="AM114" i="16"/>
  <c r="BN114" i="16"/>
  <c r="AM110" i="16"/>
  <c r="BN110" i="16"/>
  <c r="AM106" i="16"/>
  <c r="BN106" i="16"/>
  <c r="AM102" i="16"/>
  <c r="BN102" i="16"/>
  <c r="AM98" i="16"/>
  <c r="BN98" i="16"/>
  <c r="AM94" i="16"/>
  <c r="BN94" i="16"/>
  <c r="AM90" i="16"/>
  <c r="BN90" i="16"/>
  <c r="BN86" i="16"/>
  <c r="BN82" i="16"/>
  <c r="BN78" i="16"/>
  <c r="BN74" i="16"/>
  <c r="BN70" i="16"/>
  <c r="BN66" i="16"/>
  <c r="BN62" i="16"/>
  <c r="BN58" i="16"/>
  <c r="BN54" i="16"/>
  <c r="BN50" i="16"/>
  <c r="BN46" i="16"/>
  <c r="BN42" i="16"/>
  <c r="AM38" i="16"/>
  <c r="BN38" i="16"/>
  <c r="AM34" i="16"/>
  <c r="BN34" i="16"/>
  <c r="AM30" i="16"/>
  <c r="BN30" i="16"/>
  <c r="AM26" i="16"/>
  <c r="BN26" i="16"/>
  <c r="AM22" i="16"/>
  <c r="BN22" i="16"/>
  <c r="AM18" i="16"/>
  <c r="BN18" i="16"/>
  <c r="AM14" i="16"/>
  <c r="BN14" i="16"/>
  <c r="AM12" i="16"/>
  <c r="BN12" i="16"/>
  <c r="BH183" i="16"/>
  <c r="BD184" i="16"/>
  <c r="BF183" i="16"/>
  <c r="BF184" i="16" s="1"/>
  <c r="AN183" i="16"/>
  <c r="BJ183" i="16"/>
  <c r="BJ184" i="16" s="1"/>
  <c r="BL183" i="16"/>
  <c r="BB184" i="16"/>
  <c r="AX183" i="16"/>
  <c r="AX184" i="16" s="1"/>
  <c r="AV118" i="16"/>
  <c r="AV62" i="16"/>
  <c r="AV184" i="16" s="1"/>
  <c r="AV87" i="16"/>
  <c r="AU183" i="16"/>
  <c r="AV26" i="16"/>
  <c r="AV183" i="16"/>
  <c r="AT26" i="16"/>
  <c r="AS183" i="16"/>
  <c r="AQ183" i="16"/>
  <c r="AR45" i="16"/>
  <c r="BR45" i="16"/>
  <c r="AR35" i="16"/>
  <c r="BR35" i="16"/>
  <c r="N183" i="16"/>
  <c r="R180" i="16"/>
  <c r="U180" i="16" s="1"/>
  <c r="V180" i="16" s="1"/>
  <c r="L180" i="16"/>
  <c r="AJ179" i="16"/>
  <c r="AD179" i="16"/>
  <c r="M179" i="16"/>
  <c r="R178" i="16"/>
  <c r="S178" i="16"/>
  <c r="L178" i="16"/>
  <c r="R177" i="16"/>
  <c r="L177" i="16"/>
  <c r="R176" i="16"/>
  <c r="L176" i="16"/>
  <c r="R175" i="16"/>
  <c r="L175" i="16"/>
  <c r="W174" i="16"/>
  <c r="R174" i="16"/>
  <c r="S174" i="16" s="1"/>
  <c r="T174" i="16" s="1"/>
  <c r="L174" i="16"/>
  <c r="R173" i="16"/>
  <c r="S173" i="16" s="1"/>
  <c r="L173" i="16"/>
  <c r="S172" i="16"/>
  <c r="T172" i="16" s="1"/>
  <c r="R172" i="16"/>
  <c r="L172" i="16"/>
  <c r="R167" i="16"/>
  <c r="L167" i="16"/>
  <c r="R166" i="16"/>
  <c r="S166" i="16" s="1"/>
  <c r="L166" i="16"/>
  <c r="R165" i="16"/>
  <c r="S165" i="16"/>
  <c r="L165" i="16"/>
  <c r="R164" i="16"/>
  <c r="S164" i="16" s="1"/>
  <c r="L164" i="16"/>
  <c r="R152" i="16"/>
  <c r="L152" i="16"/>
  <c r="R151" i="16"/>
  <c r="U151" i="16"/>
  <c r="X151" i="16" s="1"/>
  <c r="L151" i="16"/>
  <c r="R150" i="16"/>
  <c r="L150" i="16"/>
  <c r="R149" i="16"/>
  <c r="Z149" i="16"/>
  <c r="L149" i="16"/>
  <c r="R148" i="16"/>
  <c r="L148" i="16"/>
  <c r="Z147" i="16"/>
  <c r="AA147" i="16" s="1"/>
  <c r="AD147" i="16" s="1"/>
  <c r="R147" i="16"/>
  <c r="S147" i="16"/>
  <c r="W147" i="16" s="1"/>
  <c r="L147" i="16"/>
  <c r="R146" i="16"/>
  <c r="L146" i="16"/>
  <c r="R145" i="16"/>
  <c r="S145" i="16"/>
  <c r="W145" i="16" s="1"/>
  <c r="L145" i="16"/>
  <c r="R144" i="16"/>
  <c r="L144" i="16"/>
  <c r="R143" i="16"/>
  <c r="U143" i="16"/>
  <c r="X143" i="16" s="1"/>
  <c r="L143" i="16"/>
  <c r="R142" i="16"/>
  <c r="L142" i="16"/>
  <c r="R141" i="16"/>
  <c r="U141" i="16"/>
  <c r="X141" i="16" s="1"/>
  <c r="L141" i="16"/>
  <c r="R140" i="16"/>
  <c r="U140" i="16"/>
  <c r="X140" i="16" s="1"/>
  <c r="L140" i="16"/>
  <c r="R139" i="16"/>
  <c r="U139" i="16"/>
  <c r="X139" i="16" s="1"/>
  <c r="L139" i="16"/>
  <c r="R138" i="16"/>
  <c r="U138" i="16"/>
  <c r="X138" i="16" s="1"/>
  <c r="L138" i="16"/>
  <c r="R137" i="16"/>
  <c r="Z137" i="16"/>
  <c r="L137" i="16"/>
  <c r="R136" i="16"/>
  <c r="L136" i="16"/>
  <c r="R135" i="16"/>
  <c r="S135" i="16" s="1"/>
  <c r="W135" i="16" s="1"/>
  <c r="L135" i="16"/>
  <c r="R134" i="16"/>
  <c r="U134" i="16" s="1"/>
  <c r="X134" i="16" s="1"/>
  <c r="L134" i="16"/>
  <c r="R133" i="16"/>
  <c r="Z133" i="16" s="1"/>
  <c r="L133" i="16"/>
  <c r="R132" i="16"/>
  <c r="L132" i="16"/>
  <c r="R131" i="16"/>
  <c r="Z131" i="16" s="1"/>
  <c r="L131" i="16"/>
  <c r="U130" i="16"/>
  <c r="X130" i="16" s="1"/>
  <c r="R130" i="16"/>
  <c r="L130" i="16"/>
  <c r="R129" i="16"/>
  <c r="Z129" i="16" s="1"/>
  <c r="L129" i="16"/>
  <c r="R128" i="16"/>
  <c r="L128" i="16"/>
  <c r="R127" i="16"/>
  <c r="Z127" i="16"/>
  <c r="L127" i="16"/>
  <c r="R126" i="16"/>
  <c r="U126" i="16" s="1"/>
  <c r="X126" i="16"/>
  <c r="L126" i="16"/>
  <c r="R125" i="16"/>
  <c r="Z125" i="16" s="1"/>
  <c r="AA125" i="16" s="1"/>
  <c r="AD125" i="16" s="1"/>
  <c r="L125" i="16"/>
  <c r="R124" i="16"/>
  <c r="L124" i="16"/>
  <c r="R123" i="16"/>
  <c r="S123" i="16"/>
  <c r="W123" i="16" s="1"/>
  <c r="L123" i="16"/>
  <c r="R122" i="16"/>
  <c r="U122" i="16"/>
  <c r="X122" i="16" s="1"/>
  <c r="L122" i="16"/>
  <c r="R121" i="16"/>
  <c r="Z121" i="16"/>
  <c r="L121" i="16"/>
  <c r="R120" i="16"/>
  <c r="L120" i="16"/>
  <c r="U119" i="16"/>
  <c r="X119" i="16" s="1"/>
  <c r="R119" i="16"/>
  <c r="S119" i="16" s="1"/>
  <c r="W119" i="16"/>
  <c r="L119" i="16"/>
  <c r="R118" i="16"/>
  <c r="U118" i="16" s="1"/>
  <c r="X118" i="16" s="1"/>
  <c r="L118" i="16"/>
  <c r="R117" i="16"/>
  <c r="Z117" i="16" s="1"/>
  <c r="L117" i="16"/>
  <c r="R116" i="16"/>
  <c r="L116" i="16"/>
  <c r="R115" i="16"/>
  <c r="L115" i="16"/>
  <c r="R114" i="16"/>
  <c r="U114" i="16"/>
  <c r="X114" i="16" s="1"/>
  <c r="L114" i="16"/>
  <c r="R113" i="16"/>
  <c r="Z113" i="16"/>
  <c r="AA113" i="16" s="1"/>
  <c r="AD113" i="16"/>
  <c r="L113" i="16"/>
  <c r="R112" i="16"/>
  <c r="L112" i="16"/>
  <c r="U111" i="16"/>
  <c r="X111" i="16" s="1"/>
  <c r="R111" i="16"/>
  <c r="S111" i="16" s="1"/>
  <c r="W111" i="16"/>
  <c r="L111" i="16"/>
  <c r="R110" i="16"/>
  <c r="U110" i="16" s="1"/>
  <c r="X110" i="16" s="1"/>
  <c r="L110" i="16"/>
  <c r="R109" i="16"/>
  <c r="Z109" i="16" s="1"/>
  <c r="L109" i="16"/>
  <c r="R108" i="16"/>
  <c r="L108" i="16"/>
  <c r="R107" i="16"/>
  <c r="S107" i="16"/>
  <c r="W107" i="16" s="1"/>
  <c r="L107" i="16"/>
  <c r="X106" i="16"/>
  <c r="R106" i="16"/>
  <c r="U106" i="16" s="1"/>
  <c r="L106" i="16"/>
  <c r="R105" i="16"/>
  <c r="S105" i="16" s="1"/>
  <c r="W105" i="16" s="1"/>
  <c r="Z105" i="16"/>
  <c r="AA105" i="16" s="1"/>
  <c r="AD105" i="16"/>
  <c r="L105" i="16"/>
  <c r="R104" i="16"/>
  <c r="L104" i="16"/>
  <c r="Z103" i="16"/>
  <c r="R103" i="16"/>
  <c r="S103" i="16"/>
  <c r="W103" i="16" s="1"/>
  <c r="L103" i="16"/>
  <c r="W102" i="16"/>
  <c r="R102" i="16"/>
  <c r="S102" i="16" s="1"/>
  <c r="U102" i="16"/>
  <c r="X102" i="16" s="1"/>
  <c r="L102" i="16"/>
  <c r="AA101" i="16"/>
  <c r="AD101" i="16" s="1"/>
  <c r="S101" i="16"/>
  <c r="W101" i="16" s="1"/>
  <c r="R101" i="16"/>
  <c r="Z101" i="16" s="1"/>
  <c r="L101" i="16"/>
  <c r="Z100" i="16"/>
  <c r="AA100" i="16" s="1"/>
  <c r="AD100" i="16" s="1"/>
  <c r="W100" i="16"/>
  <c r="R100" i="16"/>
  <c r="S100" i="16" s="1"/>
  <c r="U100" i="16"/>
  <c r="X100" i="16" s="1"/>
  <c r="L100" i="16"/>
  <c r="W99" i="16"/>
  <c r="R99" i="16"/>
  <c r="S99" i="16" s="1"/>
  <c r="U99" i="16"/>
  <c r="X99" i="16" s="1"/>
  <c r="L99" i="16"/>
  <c r="R98" i="16"/>
  <c r="L98" i="16"/>
  <c r="R97" i="16"/>
  <c r="Z97" i="16" s="1"/>
  <c r="AA97" i="16" s="1"/>
  <c r="AD97" i="16" s="1"/>
  <c r="L97" i="16"/>
  <c r="S96" i="16"/>
  <c r="W96" i="16" s="1"/>
  <c r="R96" i="16"/>
  <c r="L96" i="16"/>
  <c r="Z95" i="16"/>
  <c r="AA95" i="16" s="1"/>
  <c r="AD95" i="16" s="1"/>
  <c r="R95" i="16"/>
  <c r="S95" i="16"/>
  <c r="W95" i="16" s="1"/>
  <c r="L95" i="16"/>
  <c r="R94" i="16"/>
  <c r="U94" i="16"/>
  <c r="X94" i="16" s="1"/>
  <c r="L94" i="16"/>
  <c r="R93" i="16"/>
  <c r="U93" i="16"/>
  <c r="X93" i="16" s="1"/>
  <c r="L93" i="16"/>
  <c r="R89" i="16"/>
  <c r="U89" i="16"/>
  <c r="X89" i="16" s="1"/>
  <c r="L89" i="16"/>
  <c r="R88" i="16"/>
  <c r="U88" i="16"/>
  <c r="X88" i="16" s="1"/>
  <c r="L88" i="16"/>
  <c r="R87" i="16"/>
  <c r="L87" i="16"/>
  <c r="S86" i="16"/>
  <c r="W86" i="16" s="1"/>
  <c r="R86" i="16"/>
  <c r="Z86" i="16" s="1"/>
  <c r="AA86" i="16"/>
  <c r="AD86" i="16" s="1"/>
  <c r="L86" i="16"/>
  <c r="R82" i="16"/>
  <c r="S82" i="16" s="1"/>
  <c r="W82" i="16" s="1"/>
  <c r="L82" i="16"/>
  <c r="R78" i="16"/>
  <c r="U78" i="16" s="1"/>
  <c r="X78" i="16"/>
  <c r="L78" i="16"/>
  <c r="Z77" i="16"/>
  <c r="AA77" i="16" s="1"/>
  <c r="AD77" i="16" s="1"/>
  <c r="R77" i="16"/>
  <c r="U77" i="16"/>
  <c r="X77" i="16" s="1"/>
  <c r="L77" i="16"/>
  <c r="R76" i="16"/>
  <c r="U76" i="16"/>
  <c r="X76" i="16" s="1"/>
  <c r="L76" i="16"/>
  <c r="R75" i="16"/>
  <c r="U75" i="16"/>
  <c r="X75" i="16" s="1"/>
  <c r="L75" i="16"/>
  <c r="R74" i="16"/>
  <c r="S74" i="16"/>
  <c r="W74" i="16" s="1"/>
  <c r="L74" i="16"/>
  <c r="R73" i="16"/>
  <c r="U73" i="16"/>
  <c r="X73" i="16" s="1"/>
  <c r="L73" i="16"/>
  <c r="R72" i="16"/>
  <c r="U72" i="16"/>
  <c r="X72" i="16" s="1"/>
  <c r="L72" i="16"/>
  <c r="R71" i="16"/>
  <c r="U71" i="16"/>
  <c r="X71" i="16" s="1"/>
  <c r="L71" i="16"/>
  <c r="R70" i="16"/>
  <c r="Z70" i="16"/>
  <c r="AA70" i="16" s="1"/>
  <c r="AD70" i="16" s="1"/>
  <c r="L70" i="16"/>
  <c r="R69" i="16"/>
  <c r="U69" i="16" s="1"/>
  <c r="X69" i="16" s="1"/>
  <c r="L69" i="16"/>
  <c r="R68" i="16"/>
  <c r="Z68" i="16" s="1"/>
  <c r="AA68" i="16"/>
  <c r="AD68" i="16" s="1"/>
  <c r="L68" i="16"/>
  <c r="R64" i="16"/>
  <c r="U64" i="16"/>
  <c r="X64" i="16" s="1"/>
  <c r="L64" i="16"/>
  <c r="R63" i="16"/>
  <c r="S63" i="16" s="1"/>
  <c r="W63" i="16" s="1"/>
  <c r="Z63" i="16"/>
  <c r="L63" i="16"/>
  <c r="R62" i="16"/>
  <c r="U62" i="16" s="1"/>
  <c r="X62" i="16"/>
  <c r="L62" i="16"/>
  <c r="R61" i="16"/>
  <c r="U61" i="16" s="1"/>
  <c r="X61" i="16" s="1"/>
  <c r="L61" i="16"/>
  <c r="R60" i="16"/>
  <c r="U60" i="16" s="1"/>
  <c r="X60" i="16"/>
  <c r="L60" i="16"/>
  <c r="S56" i="16"/>
  <c r="W56" i="16" s="1"/>
  <c r="R56" i="16"/>
  <c r="Z56" i="16" s="1"/>
  <c r="AA56" i="16"/>
  <c r="AD56" i="16" s="1"/>
  <c r="L56" i="16"/>
  <c r="R55" i="16"/>
  <c r="U55" i="16"/>
  <c r="X55" i="16" s="1"/>
  <c r="L55" i="16"/>
  <c r="R54" i="16"/>
  <c r="S54" i="16" s="1"/>
  <c r="W54" i="16" s="1"/>
  <c r="Z54" i="16"/>
  <c r="AA54" i="16" s="1"/>
  <c r="AD54" i="16"/>
  <c r="L54" i="16"/>
  <c r="S53" i="16"/>
  <c r="W53" i="16" s="1"/>
  <c r="R53" i="16"/>
  <c r="U53" i="16" s="1"/>
  <c r="X53" i="16"/>
  <c r="L53" i="16"/>
  <c r="S52" i="16"/>
  <c r="W52" i="16" s="1"/>
  <c r="R52" i="16"/>
  <c r="Z52" i="16" s="1"/>
  <c r="AA52" i="16"/>
  <c r="AD52" i="16" s="1"/>
  <c r="L52" i="16"/>
  <c r="R51" i="16"/>
  <c r="U51" i="16"/>
  <c r="X51" i="16" s="1"/>
  <c r="L51" i="16"/>
  <c r="R50" i="16"/>
  <c r="S50" i="16" s="1"/>
  <c r="W50" i="16" s="1"/>
  <c r="Z50" i="16"/>
  <c r="AA50" i="16" s="1"/>
  <c r="AD50" i="16"/>
  <c r="L50" i="16"/>
  <c r="S49" i="16"/>
  <c r="W49" i="16" s="1"/>
  <c r="R49" i="16"/>
  <c r="U49" i="16" s="1"/>
  <c r="X49" i="16"/>
  <c r="L49" i="16"/>
  <c r="R48" i="16"/>
  <c r="S48" i="16" s="1"/>
  <c r="W48" i="16" s="1"/>
  <c r="L48" i="16"/>
  <c r="Z47" i="16"/>
  <c r="R47" i="16"/>
  <c r="U47" i="16"/>
  <c r="X47" i="16" s="1"/>
  <c r="L47" i="16"/>
  <c r="R46" i="16"/>
  <c r="L46" i="16"/>
  <c r="R45" i="16"/>
  <c r="L45" i="16"/>
  <c r="R44" i="16"/>
  <c r="Z44" i="16" s="1"/>
  <c r="L44" i="16"/>
  <c r="Z43" i="16"/>
  <c r="R43" i="16"/>
  <c r="U43" i="16"/>
  <c r="X43" i="16" s="1"/>
  <c r="L43" i="16"/>
  <c r="R42" i="16"/>
  <c r="U42" i="16" s="1"/>
  <c r="X42" i="16" s="1"/>
  <c r="Z42" i="16"/>
  <c r="AA42" i="16" s="1"/>
  <c r="AD42" i="16" s="1"/>
  <c r="L42" i="16"/>
  <c r="Z41" i="16"/>
  <c r="AA41" i="16" s="1"/>
  <c r="AD41" i="16"/>
  <c r="R41" i="16"/>
  <c r="S41" i="16" s="1"/>
  <c r="W41" i="16" s="1"/>
  <c r="U41" i="16"/>
  <c r="X41" i="16" s="1"/>
  <c r="L41" i="16"/>
  <c r="R40" i="16"/>
  <c r="S40" i="16" s="1"/>
  <c r="W40" i="16" s="1"/>
  <c r="L40" i="16"/>
  <c r="R39" i="16"/>
  <c r="Z39" i="16"/>
  <c r="L39" i="16"/>
  <c r="R38" i="16"/>
  <c r="L38" i="16"/>
  <c r="R37" i="16"/>
  <c r="S37" i="16" s="1"/>
  <c r="W37" i="16" s="1"/>
  <c r="L37" i="16"/>
  <c r="R36" i="16"/>
  <c r="Z36" i="16" s="1"/>
  <c r="AA36" i="16" s="1"/>
  <c r="AD36" i="16" s="1"/>
  <c r="L36" i="16"/>
  <c r="W35" i="16"/>
  <c r="R35" i="16"/>
  <c r="S35" i="16" s="1"/>
  <c r="U35" i="16"/>
  <c r="X35" i="16" s="1"/>
  <c r="L35" i="16"/>
  <c r="R34" i="16"/>
  <c r="U34" i="16"/>
  <c r="X34" i="16" s="1"/>
  <c r="L34" i="16"/>
  <c r="R33" i="16"/>
  <c r="S33" i="16"/>
  <c r="W33" i="16" s="1"/>
  <c r="L33" i="16"/>
  <c r="R32" i="16"/>
  <c r="Z32" i="16"/>
  <c r="AA32" i="16" s="1"/>
  <c r="AD32" i="16"/>
  <c r="L32" i="16"/>
  <c r="R28" i="16"/>
  <c r="S28" i="16" s="1"/>
  <c r="W28" i="16" s="1"/>
  <c r="L28" i="16"/>
  <c r="Z27" i="16"/>
  <c r="AA27" i="16" s="1"/>
  <c r="AD27" i="16"/>
  <c r="R27" i="16"/>
  <c r="U27" i="16" s="1"/>
  <c r="X27" i="16" s="1"/>
  <c r="L27" i="16"/>
  <c r="S26" i="16"/>
  <c r="W26" i="16" s="1"/>
  <c r="R26" i="16"/>
  <c r="L26" i="16"/>
  <c r="R25" i="16"/>
  <c r="U25" i="16" s="1"/>
  <c r="X25" i="16" s="1"/>
  <c r="L25" i="16"/>
  <c r="R24" i="16"/>
  <c r="U24" i="16"/>
  <c r="X24" i="16" s="1"/>
  <c r="L24" i="16"/>
  <c r="R23" i="16"/>
  <c r="Z23" i="16"/>
  <c r="AA23" i="16" s="1"/>
  <c r="AD23" i="16" s="1"/>
  <c r="L23" i="16"/>
  <c r="R22" i="16"/>
  <c r="U22" i="16" s="1"/>
  <c r="X22" i="16" s="1"/>
  <c r="L22" i="16"/>
  <c r="R21" i="16"/>
  <c r="U21" i="16" s="1"/>
  <c r="X21" i="16" s="1"/>
  <c r="L21" i="16"/>
  <c r="R20" i="16"/>
  <c r="U20" i="16" s="1"/>
  <c r="X20" i="16" s="1"/>
  <c r="L20" i="16"/>
  <c r="R19" i="16"/>
  <c r="S19" i="16" s="1"/>
  <c r="W19" i="16" s="1"/>
  <c r="L19" i="16"/>
  <c r="R18" i="16"/>
  <c r="Z18" i="16" s="1"/>
  <c r="L18" i="16"/>
  <c r="R17" i="16"/>
  <c r="Z17" i="16" s="1"/>
  <c r="AG17" i="16" s="1"/>
  <c r="AJ17" i="16" s="1"/>
  <c r="L17" i="16"/>
  <c r="R16" i="16"/>
  <c r="U16" i="16" s="1"/>
  <c r="X16" i="16" s="1"/>
  <c r="L16" i="16"/>
  <c r="R15" i="16"/>
  <c r="U15" i="16" s="1"/>
  <c r="X15" i="16" s="1"/>
  <c r="L15" i="16"/>
  <c r="R14" i="16"/>
  <c r="S14" i="16" s="1"/>
  <c r="W14" i="16" s="1"/>
  <c r="L14" i="16"/>
  <c r="R13" i="16"/>
  <c r="S13" i="16" s="1"/>
  <c r="W13" i="16" s="1"/>
  <c r="L13" i="16"/>
  <c r="R12" i="16"/>
  <c r="S12" i="16" s="1"/>
  <c r="W12" i="16" s="1"/>
  <c r="L12" i="16"/>
  <c r="Z15" i="16"/>
  <c r="AG15" i="16" s="1"/>
  <c r="AH15" i="16" s="1"/>
  <c r="S32" i="16"/>
  <c r="W32" i="16"/>
  <c r="Z49" i="16"/>
  <c r="AA49" i="16" s="1"/>
  <c r="AD49" i="16" s="1"/>
  <c r="U50" i="16"/>
  <c r="X50" i="16"/>
  <c r="Z51" i="16"/>
  <c r="U52" i="16"/>
  <c r="X52" i="16" s="1"/>
  <c r="Z53" i="16"/>
  <c r="AA53" i="16" s="1"/>
  <c r="AD53" i="16" s="1"/>
  <c r="U54" i="16"/>
  <c r="X54" i="16"/>
  <c r="S55" i="16"/>
  <c r="W55" i="16"/>
  <c r="U56" i="16"/>
  <c r="X56" i="16"/>
  <c r="S62" i="16"/>
  <c r="W62" i="16"/>
  <c r="U63" i="16"/>
  <c r="X63" i="16"/>
  <c r="S64" i="16"/>
  <c r="W64" i="16"/>
  <c r="S68" i="16"/>
  <c r="W68" i="16"/>
  <c r="S70" i="16"/>
  <c r="W70" i="16"/>
  <c r="S73" i="16"/>
  <c r="W73" i="16"/>
  <c r="Z94" i="16"/>
  <c r="AA94" i="16"/>
  <c r="AD94" i="16" s="1"/>
  <c r="S109" i="16"/>
  <c r="W109" i="16" s="1"/>
  <c r="S113" i="16"/>
  <c r="W113" i="16" s="1"/>
  <c r="U129" i="16"/>
  <c r="X129" i="16" s="1"/>
  <c r="U135" i="16"/>
  <c r="X135" i="16" s="1"/>
  <c r="S140" i="16"/>
  <c r="W140" i="16" s="1"/>
  <c r="S180" i="16"/>
  <c r="T180" i="16" s="1"/>
  <c r="U32" i="16"/>
  <c r="X32" i="16" s="1"/>
  <c r="Z64" i="16"/>
  <c r="AA64" i="16" s="1"/>
  <c r="AD64" i="16" s="1"/>
  <c r="U68" i="16"/>
  <c r="X68" i="16"/>
  <c r="U70" i="16"/>
  <c r="X70" i="16"/>
  <c r="U109" i="16"/>
  <c r="X109" i="16"/>
  <c r="Z135" i="16"/>
  <c r="Z180" i="16"/>
  <c r="AR183" i="16"/>
  <c r="AR184" i="16"/>
  <c r="U23" i="16"/>
  <c r="X23" i="16" s="1"/>
  <c r="S15" i="16"/>
  <c r="W15" i="16" s="1"/>
  <c r="Z19" i="16"/>
  <c r="AB19" i="16" s="1"/>
  <c r="AC19" i="16" s="1"/>
  <c r="U39" i="16"/>
  <c r="X39" i="16" s="1"/>
  <c r="S39" i="16"/>
  <c r="W39" i="16" s="1"/>
  <c r="U40" i="16"/>
  <c r="X40" i="16" s="1"/>
  <c r="Z40" i="16"/>
  <c r="AA40" i="16" s="1"/>
  <c r="AD40" i="16" s="1"/>
  <c r="U44" i="16"/>
  <c r="X44" i="16"/>
  <c r="S44" i="16"/>
  <c r="W44" i="16"/>
  <c r="AA47" i="16"/>
  <c r="AD47" i="16"/>
  <c r="AB47" i="16"/>
  <c r="AG47" i="16"/>
  <c r="AK47" i="16" s="1"/>
  <c r="AB52" i="16"/>
  <c r="AC52" i="16" s="1"/>
  <c r="U38" i="16"/>
  <c r="X38" i="16"/>
  <c r="Z38" i="16"/>
  <c r="AA38" i="16"/>
  <c r="AD38" i="16" s="1"/>
  <c r="AA39" i="16"/>
  <c r="AD39" i="16" s="1"/>
  <c r="AG39" i="16"/>
  <c r="AH39" i="16" s="1"/>
  <c r="AA44" i="16"/>
  <c r="AD44" i="16"/>
  <c r="AG44" i="16"/>
  <c r="AK44" i="16"/>
  <c r="AB44" i="16"/>
  <c r="U46" i="16"/>
  <c r="X46" i="16" s="1"/>
  <c r="S46" i="16"/>
  <c r="W46" i="16" s="1"/>
  <c r="Z46" i="16"/>
  <c r="AA46" i="16" s="1"/>
  <c r="AD46" i="16" s="1"/>
  <c r="U13" i="16"/>
  <c r="X13" i="16" s="1"/>
  <c r="AB15" i="16"/>
  <c r="AC15" i="16" s="1"/>
  <c r="U18" i="16"/>
  <c r="X18" i="16" s="1"/>
  <c r="S18" i="16"/>
  <c r="W18" i="16" s="1"/>
  <c r="U19" i="16"/>
  <c r="X19" i="16" s="1"/>
  <c r="S22" i="16"/>
  <c r="W22" i="16" s="1"/>
  <c r="S23" i="16"/>
  <c r="W23" i="16" s="1"/>
  <c r="U33" i="16"/>
  <c r="X33" i="16" s="1"/>
  <c r="Z33" i="16"/>
  <c r="AA33" i="16" s="1"/>
  <c r="AD33" i="16" s="1"/>
  <c r="S34" i="16"/>
  <c r="W34" i="16"/>
  <c r="S38" i="16"/>
  <c r="W38" i="16" s="1"/>
  <c r="AB39" i="16"/>
  <c r="AC39" i="16" s="1"/>
  <c r="AA43" i="16"/>
  <c r="AD43" i="16"/>
  <c r="AG43" i="16"/>
  <c r="AB43" i="16"/>
  <c r="AE43" i="16" s="1"/>
  <c r="AA63" i="16"/>
  <c r="AD63" i="16"/>
  <c r="AG63" i="16"/>
  <c r="AB63" i="16"/>
  <c r="AE63" i="16" s="1"/>
  <c r="W178" i="16"/>
  <c r="T178" i="16"/>
  <c r="U28" i="16"/>
  <c r="X28" i="16" s="1"/>
  <c r="Z28" i="16"/>
  <c r="Z34" i="16"/>
  <c r="AA34" i="16"/>
  <c r="AD34" i="16" s="1"/>
  <c r="U45" i="16"/>
  <c r="X45" i="16" s="1"/>
  <c r="Z45" i="16"/>
  <c r="AA45" i="16" s="1"/>
  <c r="AD45" i="16" s="1"/>
  <c r="S45" i="16"/>
  <c r="W45" i="16"/>
  <c r="AA51" i="16"/>
  <c r="AD51" i="16"/>
  <c r="AB51" i="16"/>
  <c r="U48" i="16"/>
  <c r="X48" i="16" s="1"/>
  <c r="U74" i="16"/>
  <c r="X74" i="16" s="1"/>
  <c r="Z76" i="16"/>
  <c r="AA76" i="16" s="1"/>
  <c r="AD76" i="16" s="1"/>
  <c r="Z78" i="16"/>
  <c r="AA78" i="16"/>
  <c r="AD78" i="16" s="1"/>
  <c r="Z93" i="16"/>
  <c r="AA93" i="16" s="1"/>
  <c r="AD93" i="16" s="1"/>
  <c r="AG94" i="16"/>
  <c r="U95" i="16"/>
  <c r="X95" i="16" s="1"/>
  <c r="Z99" i="16"/>
  <c r="AG99" i="16" s="1"/>
  <c r="U145" i="16"/>
  <c r="X145" i="16"/>
  <c r="U147" i="16"/>
  <c r="X147" i="16"/>
  <c r="BR183" i="16"/>
  <c r="BR184" i="16"/>
  <c r="Z72" i="16"/>
  <c r="AA72" i="16" s="1"/>
  <c r="AD72" i="16" s="1"/>
  <c r="Z88" i="16"/>
  <c r="Z141" i="16"/>
  <c r="AG141" i="16" s="1"/>
  <c r="AJ141" i="16" s="1"/>
  <c r="Z143" i="16"/>
  <c r="AB143" i="16" s="1"/>
  <c r="AC143" i="16" s="1"/>
  <c r="W180" i="16"/>
  <c r="S60" i="16"/>
  <c r="W60" i="16"/>
  <c r="S71" i="16"/>
  <c r="W71" i="16"/>
  <c r="S72" i="16"/>
  <c r="W72" i="16"/>
  <c r="Z74" i="16"/>
  <c r="S75" i="16"/>
  <c r="W75" i="16" s="1"/>
  <c r="S76" i="16"/>
  <c r="W76" i="16" s="1"/>
  <c r="AB77" i="16"/>
  <c r="AC77" i="16" s="1"/>
  <c r="S78" i="16"/>
  <c r="W78" i="16"/>
  <c r="S88" i="16"/>
  <c r="W88" i="16" s="1"/>
  <c r="S89" i="16"/>
  <c r="W89" i="16" s="1"/>
  <c r="S93" i="16"/>
  <c r="W93" i="16" s="1"/>
  <c r="AB94" i="16"/>
  <c r="AC94" i="16" s="1"/>
  <c r="S121" i="16"/>
  <c r="W121" i="16" s="1"/>
  <c r="U123" i="16"/>
  <c r="X123" i="16" s="1"/>
  <c r="S133" i="16"/>
  <c r="W133" i="16" s="1"/>
  <c r="S137" i="16"/>
  <c r="W137" i="16" s="1"/>
  <c r="S141" i="16"/>
  <c r="W141" i="16" s="1"/>
  <c r="S143" i="16"/>
  <c r="W143" i="16" s="1"/>
  <c r="Z145" i="16"/>
  <c r="AA145" i="16" s="1"/>
  <c r="AD145" i="16" s="1"/>
  <c r="S149" i="16"/>
  <c r="W149" i="16"/>
  <c r="W172" i="16"/>
  <c r="Z35" i="16"/>
  <c r="S43" i="16"/>
  <c r="W43" i="16"/>
  <c r="S47" i="16"/>
  <c r="W47" i="16"/>
  <c r="S51" i="16"/>
  <c r="W51" i="16"/>
  <c r="Z55" i="16"/>
  <c r="Z60" i="16"/>
  <c r="AA60" i="16" s="1"/>
  <c r="AD60" i="16" s="1"/>
  <c r="Z62" i="16"/>
  <c r="Z69" i="16"/>
  <c r="Z71" i="16"/>
  <c r="AA71" i="16"/>
  <c r="AD71" i="16" s="1"/>
  <c r="Z73" i="16"/>
  <c r="Z75" i="16"/>
  <c r="AA75" i="16"/>
  <c r="AD75" i="16" s="1"/>
  <c r="S77" i="16"/>
  <c r="W77" i="16" s="1"/>
  <c r="AG77" i="16"/>
  <c r="S87" i="16"/>
  <c r="W87" i="16" s="1"/>
  <c r="Z89" i="16"/>
  <c r="S94" i="16"/>
  <c r="W94" i="16"/>
  <c r="S98" i="16"/>
  <c r="W98" i="16"/>
  <c r="Z102" i="16"/>
  <c r="U107" i="16"/>
  <c r="X107" i="16" s="1"/>
  <c r="S117" i="16"/>
  <c r="W117" i="16" s="1"/>
  <c r="U121" i="16"/>
  <c r="X121" i="16" s="1"/>
  <c r="S125" i="16"/>
  <c r="W125" i="16" s="1"/>
  <c r="U137" i="16"/>
  <c r="X137" i="16" s="1"/>
  <c r="U149" i="16"/>
  <c r="X149" i="16" s="1"/>
  <c r="AB23" i="16"/>
  <c r="AC23" i="16" s="1"/>
  <c r="AA15" i="16"/>
  <c r="AD15" i="16" s="1"/>
  <c r="AA19" i="16"/>
  <c r="AD19" i="16" s="1"/>
  <c r="AG23" i="16"/>
  <c r="AJ23" i="16" s="1"/>
  <c r="AG32" i="16"/>
  <c r="AG35" i="16"/>
  <c r="AK35" i="16" s="1"/>
  <c r="AG51" i="16"/>
  <c r="AG52" i="16"/>
  <c r="AB56" i="16"/>
  <c r="AE56" i="16" s="1"/>
  <c r="AG70" i="16"/>
  <c r="AK70" i="16"/>
  <c r="AG74" i="16"/>
  <c r="AK74" i="16"/>
  <c r="AB78" i="16"/>
  <c r="AC78" i="16"/>
  <c r="AG95" i="16"/>
  <c r="AG145" i="16"/>
  <c r="AJ145" i="16" s="1"/>
  <c r="AB32" i="16"/>
  <c r="AE32" i="16" s="1"/>
  <c r="AG40" i="16"/>
  <c r="AG56" i="16"/>
  <c r="AB70" i="16"/>
  <c r="AC70" i="16" s="1"/>
  <c r="AG78" i="16"/>
  <c r="AK78" i="16"/>
  <c r="AB95" i="16"/>
  <c r="AE95" i="16"/>
  <c r="AE19" i="16"/>
  <c r="AH17" i="16"/>
  <c r="AI17" i="16"/>
  <c r="M17" i="16" s="1"/>
  <c r="AK17" i="16"/>
  <c r="Z20" i="16"/>
  <c r="AA20" i="16" s="1"/>
  <c r="AJ35" i="16"/>
  <c r="AE39" i="16"/>
  <c r="AH43" i="16"/>
  <c r="AJ43" i="16"/>
  <c r="AJ52" i="16"/>
  <c r="AJ63" i="16"/>
  <c r="AH63" i="16"/>
  <c r="AE78" i="16"/>
  <c r="AJ15" i="16"/>
  <c r="AB17" i="16"/>
  <c r="AJ39" i="16"/>
  <c r="AC43" i="16"/>
  <c r="AK43" i="16"/>
  <c r="AE44" i="16"/>
  <c r="AC44" i="16"/>
  <c r="AJ47" i="16"/>
  <c r="AC51" i="16"/>
  <c r="AE51" i="16"/>
  <c r="AE52" i="16"/>
  <c r="AJ56" i="16"/>
  <c r="AC63" i="16"/>
  <c r="AK63" i="16"/>
  <c r="AH77" i="16"/>
  <c r="AJ78" i="16"/>
  <c r="AH94" i="16"/>
  <c r="M94" i="16"/>
  <c r="AJ94" i="16"/>
  <c r="Z120" i="16"/>
  <c r="S120" i="16"/>
  <c r="W120" i="16"/>
  <c r="U120" i="16"/>
  <c r="X120" i="16"/>
  <c r="AG131" i="16"/>
  <c r="AB131" i="16"/>
  <c r="AA131" i="16"/>
  <c r="AD131" i="16"/>
  <c r="AG133" i="16"/>
  <c r="AB133" i="16"/>
  <c r="AA133" i="16"/>
  <c r="AD133" i="16"/>
  <c r="Z177" i="16"/>
  <c r="U177" i="16"/>
  <c r="S177" i="16"/>
  <c r="L183" i="16"/>
  <c r="AK15" i="16"/>
  <c r="AE23" i="16"/>
  <c r="S24" i="16"/>
  <c r="W24" i="16" s="1"/>
  <c r="AG27" i="16"/>
  <c r="AB33" i="16"/>
  <c r="AB34" i="16"/>
  <c r="AG38" i="16"/>
  <c r="AB41" i="16"/>
  <c r="AB42" i="16"/>
  <c r="AG45" i="16"/>
  <c r="AI45" i="16" s="1"/>
  <c r="AG46" i="16"/>
  <c r="AI46" i="16" s="1"/>
  <c r="M46" i="16" s="1"/>
  <c r="AB50" i="16"/>
  <c r="AE50" i="16" s="1"/>
  <c r="AG54" i="16"/>
  <c r="AG68" i="16"/>
  <c r="AB71" i="16"/>
  <c r="AB72" i="16"/>
  <c r="AC72" i="16" s="1"/>
  <c r="AG75" i="16"/>
  <c r="AG76" i="16"/>
  <c r="AB86" i="16"/>
  <c r="AG93" i="16"/>
  <c r="AJ93" i="16" s="1"/>
  <c r="AI94" i="16"/>
  <c r="AB97" i="16"/>
  <c r="AG100" i="16"/>
  <c r="AG101" i="16"/>
  <c r="U103" i="16"/>
  <c r="X103" i="16" s="1"/>
  <c r="Z107" i="16"/>
  <c r="AG109" i="16"/>
  <c r="AB109" i="16"/>
  <c r="AA109" i="16"/>
  <c r="AD109" i="16"/>
  <c r="Z111" i="16"/>
  <c r="AG113" i="16"/>
  <c r="AB113" i="16"/>
  <c r="S127" i="16"/>
  <c r="W127" i="16" s="1"/>
  <c r="U127" i="16"/>
  <c r="X127" i="16" s="1"/>
  <c r="AH141" i="16"/>
  <c r="M141" i="16" s="1"/>
  <c r="AI141" i="16"/>
  <c r="U142" i="16"/>
  <c r="X142" i="16" s="1"/>
  <c r="Z142" i="16"/>
  <c r="S142" i="16"/>
  <c r="W142" i="16"/>
  <c r="T164" i="16"/>
  <c r="W164" i="16"/>
  <c r="W165" i="16"/>
  <c r="T165" i="16"/>
  <c r="W166" i="16"/>
  <c r="T166" i="16"/>
  <c r="AJ44" i="16"/>
  <c r="AH44" i="16"/>
  <c r="AC47" i="16"/>
  <c r="AE47" i="16"/>
  <c r="AH51" i="16"/>
  <c r="AJ51" i="16"/>
  <c r="AE70" i="16"/>
  <c r="AH74" i="16"/>
  <c r="AE77" i="16"/>
  <c r="AE94" i="16"/>
  <c r="AC95" i="16"/>
  <c r="AG103" i="16"/>
  <c r="AB103" i="16"/>
  <c r="AE103" i="16" s="1"/>
  <c r="AA103" i="16"/>
  <c r="AD103" i="16"/>
  <c r="AG105" i="16"/>
  <c r="AB105" i="16"/>
  <c r="AC105" i="16" s="1"/>
  <c r="Z108" i="16"/>
  <c r="S108" i="16"/>
  <c r="W108" i="16" s="1"/>
  <c r="U108" i="16"/>
  <c r="X108" i="16" s="1"/>
  <c r="Z112" i="16"/>
  <c r="AG112" i="16" s="1"/>
  <c r="S112" i="16"/>
  <c r="W112" i="16"/>
  <c r="U112" i="16"/>
  <c r="X112" i="16"/>
  <c r="S115" i="16"/>
  <c r="W115" i="16"/>
  <c r="U115" i="16"/>
  <c r="X115" i="16"/>
  <c r="Z124" i="16"/>
  <c r="S124" i="16"/>
  <c r="W124" i="16" s="1"/>
  <c r="U124" i="16"/>
  <c r="X124" i="16" s="1"/>
  <c r="AG127" i="16"/>
  <c r="AI127" i="16" s="1"/>
  <c r="AB127" i="16"/>
  <c r="AA127" i="16"/>
  <c r="AD127" i="16" s="1"/>
  <c r="AG129" i="16"/>
  <c r="AB129" i="16"/>
  <c r="AA129" i="16"/>
  <c r="AD129" i="16" s="1"/>
  <c r="Z136" i="16"/>
  <c r="AB136" i="16" s="1"/>
  <c r="S136" i="16"/>
  <c r="W136" i="16"/>
  <c r="U136" i="16"/>
  <c r="X136" i="16"/>
  <c r="U144" i="16"/>
  <c r="X144" i="16"/>
  <c r="Z144" i="16"/>
  <c r="S144" i="16"/>
  <c r="W144" i="16" s="1"/>
  <c r="U146" i="16"/>
  <c r="X146" i="16" s="1"/>
  <c r="S146" i="16"/>
  <c r="W146" i="16" s="1"/>
  <c r="Z146" i="16"/>
  <c r="AG146" i="16" s="1"/>
  <c r="Z14" i="16"/>
  <c r="AI15" i="16"/>
  <c r="M15" i="16" s="1"/>
  <c r="AA17" i="16"/>
  <c r="AD17" i="16" s="1"/>
  <c r="S20" i="16"/>
  <c r="W20" i="16"/>
  <c r="Z22" i="16"/>
  <c r="AI23" i="16"/>
  <c r="M23" i="16" s="1"/>
  <c r="Z24" i="16"/>
  <c r="AB27" i="16"/>
  <c r="AC27" i="16" s="1"/>
  <c r="AG34" i="16"/>
  <c r="AJ34" i="16" s="1"/>
  <c r="AB38" i="16"/>
  <c r="AE38" i="16" s="1"/>
  <c r="AG41" i="16"/>
  <c r="AG42" i="16"/>
  <c r="AH42" i="16" s="1"/>
  <c r="AI43" i="16"/>
  <c r="M43" i="16"/>
  <c r="AI44" i="16"/>
  <c r="M44" i="16"/>
  <c r="AB46" i="16"/>
  <c r="AE46" i="16" s="1"/>
  <c r="AG49" i="16"/>
  <c r="AG50" i="16"/>
  <c r="AB53" i="16"/>
  <c r="AB54" i="16"/>
  <c r="AI63" i="16"/>
  <c r="M63" i="16"/>
  <c r="AB64" i="16"/>
  <c r="AB68" i="16"/>
  <c r="AC68" i="16" s="1"/>
  <c r="AG71" i="16"/>
  <c r="AG72" i="16"/>
  <c r="AJ72" i="16" s="1"/>
  <c r="AB75" i="16"/>
  <c r="AB76" i="16"/>
  <c r="AG86" i="16"/>
  <c r="AI86" i="16" s="1"/>
  <c r="M86" i="16" s="1"/>
  <c r="AB93" i="16"/>
  <c r="AE93" i="16" s="1"/>
  <c r="AG97" i="16"/>
  <c r="AI99" i="16"/>
  <c r="AB100" i="16"/>
  <c r="AB101" i="16"/>
  <c r="AE101" i="16" s="1"/>
  <c r="Z104" i="16"/>
  <c r="S104" i="16"/>
  <c r="W104" i="16" s="1"/>
  <c r="U104" i="16"/>
  <c r="X104" i="16" s="1"/>
  <c r="Z115" i="16"/>
  <c r="AG115" i="16" s="1"/>
  <c r="AG117" i="16"/>
  <c r="AB117" i="16"/>
  <c r="AE117" i="16" s="1"/>
  <c r="AA117" i="16"/>
  <c r="AD117" i="16"/>
  <c r="S131" i="16"/>
  <c r="W131" i="16"/>
  <c r="U131" i="16"/>
  <c r="X131" i="16"/>
  <c r="AE143" i="16"/>
  <c r="U105" i="16"/>
  <c r="X105" i="16"/>
  <c r="Z106" i="16"/>
  <c r="S106" i="16"/>
  <c r="W106" i="16" s="1"/>
  <c r="U113" i="16"/>
  <c r="X113" i="16" s="1"/>
  <c r="Z119" i="16"/>
  <c r="AG121" i="16"/>
  <c r="AB121" i="16"/>
  <c r="AC121" i="16" s="1"/>
  <c r="AA121" i="16"/>
  <c r="AD121" i="16"/>
  <c r="Z123" i="16"/>
  <c r="AG125" i="16"/>
  <c r="AB125" i="16"/>
  <c r="Z128" i="16"/>
  <c r="S128" i="16"/>
  <c r="W128" i="16"/>
  <c r="U128" i="16"/>
  <c r="X128" i="16"/>
  <c r="Z132" i="16"/>
  <c r="S132" i="16"/>
  <c r="W132" i="16" s="1"/>
  <c r="U132" i="16"/>
  <c r="X132" i="16" s="1"/>
  <c r="Z139" i="16"/>
  <c r="S139" i="16"/>
  <c r="W139" i="16"/>
  <c r="Z110" i="16"/>
  <c r="S110" i="16"/>
  <c r="W110" i="16" s="1"/>
  <c r="Z114" i="16"/>
  <c r="AB114" i="16" s="1"/>
  <c r="AC114" i="16" s="1"/>
  <c r="S114" i="16"/>
  <c r="W114" i="16"/>
  <c r="Z116" i="16"/>
  <c r="S116" i="16"/>
  <c r="W116" i="16" s="1"/>
  <c r="U116" i="16"/>
  <c r="X116" i="16" s="1"/>
  <c r="AG135" i="16"/>
  <c r="AI135" i="16" s="1"/>
  <c r="AB135" i="16"/>
  <c r="AA135" i="16"/>
  <c r="AD135" i="16" s="1"/>
  <c r="AG137" i="16"/>
  <c r="AB137" i="16"/>
  <c r="AA137" i="16"/>
  <c r="AD137" i="16" s="1"/>
  <c r="AB141" i="16"/>
  <c r="AC141" i="16" s="1"/>
  <c r="U117" i="16"/>
  <c r="X117" i="16"/>
  <c r="Z118" i="16"/>
  <c r="S118" i="16"/>
  <c r="W118" i="16" s="1"/>
  <c r="U125" i="16"/>
  <c r="X125" i="16" s="1"/>
  <c r="Z126" i="16"/>
  <c r="AG126" i="16" s="1"/>
  <c r="S126" i="16"/>
  <c r="W126" i="16"/>
  <c r="U133" i="16"/>
  <c r="X133" i="16"/>
  <c r="Z134" i="16"/>
  <c r="S134" i="16"/>
  <c r="W134" i="16" s="1"/>
  <c r="AG147" i="16"/>
  <c r="AI147" i="16" s="1"/>
  <c r="AB147" i="16"/>
  <c r="Z150" i="16"/>
  <c r="AA150" i="16" s="1"/>
  <c r="AD150" i="16" s="1"/>
  <c r="S150" i="16"/>
  <c r="W150" i="16"/>
  <c r="U150" i="16"/>
  <c r="X150" i="16"/>
  <c r="S151" i="16"/>
  <c r="W151" i="16"/>
  <c r="Z151" i="16"/>
  <c r="Z152" i="16"/>
  <c r="AA152" i="16" s="1"/>
  <c r="AD152" i="16" s="1"/>
  <c r="S152" i="16"/>
  <c r="W152" i="16"/>
  <c r="U152" i="16"/>
  <c r="X152" i="16"/>
  <c r="Z164" i="16"/>
  <c r="U164" i="16"/>
  <c r="V164" i="16" s="1"/>
  <c r="Z122" i="16"/>
  <c r="S122" i="16"/>
  <c r="W122" i="16" s="1"/>
  <c r="Z130" i="16"/>
  <c r="S130" i="16"/>
  <c r="W130" i="16"/>
  <c r="Z138" i="16"/>
  <c r="S138" i="16"/>
  <c r="W138" i="16" s="1"/>
  <c r="AG143" i="16"/>
  <c r="AH143" i="16" s="1"/>
  <c r="M143" i="16" s="1"/>
  <c r="Z148" i="16"/>
  <c r="S148" i="16"/>
  <c r="W148" i="16" s="1"/>
  <c r="U148" i="16"/>
  <c r="X148" i="16" s="1"/>
  <c r="AG149" i="16"/>
  <c r="AJ149" i="16" s="1"/>
  <c r="AB149" i="16"/>
  <c r="AA149" i="16"/>
  <c r="AD149" i="16" s="1"/>
  <c r="Z165" i="16"/>
  <c r="U165" i="16"/>
  <c r="Z167" i="16"/>
  <c r="U167" i="16"/>
  <c r="S167" i="16"/>
  <c r="Z176" i="16"/>
  <c r="U176" i="16"/>
  <c r="S176" i="16"/>
  <c r="Z140" i="16"/>
  <c r="Z172" i="16"/>
  <c r="U172" i="16"/>
  <c r="Z173" i="16"/>
  <c r="U173" i="16"/>
  <c r="Z175" i="16"/>
  <c r="U175" i="16"/>
  <c r="S175" i="16"/>
  <c r="AG180" i="16"/>
  <c r="AA180" i="16"/>
  <c r="AD180" i="16"/>
  <c r="AB180" i="16"/>
  <c r="Z166" i="16"/>
  <c r="U166" i="16"/>
  <c r="Z174" i="16"/>
  <c r="U174" i="16"/>
  <c r="Z178" i="16"/>
  <c r="U178" i="16"/>
  <c r="X180" i="16"/>
  <c r="N184" i="16"/>
  <c r="AC32" i="16"/>
  <c r="AK51" i="16"/>
  <c r="AI51" i="16"/>
  <c r="M51" i="16"/>
  <c r="AA99" i="16"/>
  <c r="AD99" i="16" s="1"/>
  <c r="AB99" i="16"/>
  <c r="AK39" i="16"/>
  <c r="AI39" i="16"/>
  <c r="M39" i="16" s="1"/>
  <c r="AA55" i="16"/>
  <c r="AD55" i="16" s="1"/>
  <c r="AG55" i="16"/>
  <c r="AB55" i="16"/>
  <c r="AA35" i="16"/>
  <c r="AD35" i="16" s="1"/>
  <c r="AB35" i="16"/>
  <c r="AA74" i="16"/>
  <c r="AD74" i="16"/>
  <c r="AB74" i="16"/>
  <c r="AA88" i="16"/>
  <c r="AD88" i="16" s="1"/>
  <c r="AG88" i="16"/>
  <c r="AB88" i="16"/>
  <c r="AB69" i="16"/>
  <c r="AC69" i="16" s="1"/>
  <c r="AA28" i="16"/>
  <c r="AD28" i="16"/>
  <c r="AB28" i="16"/>
  <c r="AG28" i="16"/>
  <c r="AH28" i="16" s="1"/>
  <c r="AA102" i="16"/>
  <c r="AD102" i="16"/>
  <c r="AG102" i="16"/>
  <c r="AB102" i="16"/>
  <c r="AA62" i="16"/>
  <c r="AD62" i="16"/>
  <c r="AG62" i="16"/>
  <c r="AB62" i="16"/>
  <c r="AE62" i="16" s="1"/>
  <c r="AI74" i="16"/>
  <c r="M74" i="16"/>
  <c r="AJ74" i="16"/>
  <c r="AI78" i="16"/>
  <c r="M78" i="16"/>
  <c r="AH95" i="16"/>
  <c r="M95" i="16"/>
  <c r="AH78" i="16"/>
  <c r="AH70" i="16"/>
  <c r="AH40" i="16"/>
  <c r="AJ95" i="16"/>
  <c r="AJ70" i="16"/>
  <c r="AH32" i="16"/>
  <c r="AI95" i="16"/>
  <c r="AI70" i="16"/>
  <c r="M70" i="16"/>
  <c r="AJ32" i="16"/>
  <c r="AG178" i="16"/>
  <c r="AB174" i="16"/>
  <c r="AA175" i="16"/>
  <c r="AD175" i="16"/>
  <c r="AB175" i="16"/>
  <c r="AG175" i="16"/>
  <c r="AG172" i="16"/>
  <c r="AA172" i="16"/>
  <c r="AD172" i="16" s="1"/>
  <c r="AB172" i="16"/>
  <c r="AG176" i="16"/>
  <c r="AA176" i="16"/>
  <c r="AD176" i="16" s="1"/>
  <c r="AB176" i="16"/>
  <c r="V165" i="16"/>
  <c r="X165" i="16"/>
  <c r="AH149" i="16"/>
  <c r="M149" i="16" s="1"/>
  <c r="AE147" i="16"/>
  <c r="AC147" i="16"/>
  <c r="AA126" i="16"/>
  <c r="AD126" i="16" s="1"/>
  <c r="AB126" i="16"/>
  <c r="AC137" i="16"/>
  <c r="AE137" i="16"/>
  <c r="AB132" i="16"/>
  <c r="AA132" i="16"/>
  <c r="AD132" i="16" s="1"/>
  <c r="AG132" i="16"/>
  <c r="AE125" i="16"/>
  <c r="AC125" i="16"/>
  <c r="AE121" i="16"/>
  <c r="AC117" i="16"/>
  <c r="AH86" i="16"/>
  <c r="AE68" i="16"/>
  <c r="AC46" i="16"/>
  <c r="AI42" i="16"/>
  <c r="M42" i="16" s="1"/>
  <c r="AE27" i="16"/>
  <c r="AA146" i="16"/>
  <c r="AD146" i="16" s="1"/>
  <c r="AB146" i="16"/>
  <c r="AA144" i="16"/>
  <c r="AD144" i="16" s="1"/>
  <c r="AG144" i="16"/>
  <c r="AB144" i="16"/>
  <c r="AE97" i="16"/>
  <c r="AC97" i="16"/>
  <c r="AE72" i="16"/>
  <c r="AJ68" i="16"/>
  <c r="AK68" i="16"/>
  <c r="AH46" i="16"/>
  <c r="AE34" i="16"/>
  <c r="AC34" i="16"/>
  <c r="AJ27" i="16"/>
  <c r="AH27" i="16"/>
  <c r="AK27" i="16"/>
  <c r="AI27" i="16"/>
  <c r="M27" i="16"/>
  <c r="AB177" i="16"/>
  <c r="AA177" i="16"/>
  <c r="AD177" i="16" s="1"/>
  <c r="AG177" i="16"/>
  <c r="AD20" i="16"/>
  <c r="AG20" i="16"/>
  <c r="AH20" i="16" s="1"/>
  <c r="X178" i="16"/>
  <c r="V178" i="16"/>
  <c r="V166" i="16"/>
  <c r="X166" i="16"/>
  <c r="AK180" i="16"/>
  <c r="AJ180" i="16"/>
  <c r="AI180" i="16"/>
  <c r="M180" i="16"/>
  <c r="AH180" i="16"/>
  <c r="V173" i="16"/>
  <c r="X173" i="16"/>
  <c r="AA140" i="16"/>
  <c r="AD140" i="16" s="1"/>
  <c r="AG140" i="16"/>
  <c r="AH140" i="16" s="1"/>
  <c r="M140" i="16" s="1"/>
  <c r="AB140" i="16"/>
  <c r="W167" i="16"/>
  <c r="T167" i="16"/>
  <c r="AB165" i="16"/>
  <c r="AC165" i="16" s="1"/>
  <c r="AA165" i="16"/>
  <c r="AD165" i="16"/>
  <c r="AG165" i="16"/>
  <c r="AG138" i="16"/>
  <c r="AI138" i="16" s="1"/>
  <c r="AA138" i="16"/>
  <c r="AD138" i="16"/>
  <c r="AB138" i="16"/>
  <c r="AG122" i="16"/>
  <c r="AA122" i="16"/>
  <c r="AD122" i="16"/>
  <c r="AB122" i="16"/>
  <c r="AJ147" i="16"/>
  <c r="AH147" i="16"/>
  <c r="M147" i="16" s="1"/>
  <c r="AG134" i="16"/>
  <c r="AA134" i="16"/>
  <c r="AD134" i="16"/>
  <c r="AB134" i="16"/>
  <c r="AI137" i="16"/>
  <c r="AH137" i="16"/>
  <c r="M137" i="16"/>
  <c r="AJ137" i="16"/>
  <c r="AG114" i="16"/>
  <c r="AJ114" i="16" s="1"/>
  <c r="AA114" i="16"/>
  <c r="AD114" i="16" s="1"/>
  <c r="AG139" i="16"/>
  <c r="AH139" i="16" s="1"/>
  <c r="M139" i="16" s="1"/>
  <c r="AB139" i="16"/>
  <c r="AA139" i="16"/>
  <c r="AD139" i="16" s="1"/>
  <c r="AI125" i="16"/>
  <c r="AJ125" i="16"/>
  <c r="AH125" i="16"/>
  <c r="M125" i="16" s="1"/>
  <c r="AI121" i="16"/>
  <c r="AH121" i="16"/>
  <c r="M121" i="16"/>
  <c r="AJ121" i="16"/>
  <c r="AG106" i="16"/>
  <c r="AA106" i="16"/>
  <c r="AD106" i="16"/>
  <c r="AB106" i="16"/>
  <c r="AI117" i="16"/>
  <c r="AH117" i="16"/>
  <c r="M117" i="16"/>
  <c r="AJ117" i="16"/>
  <c r="AB104" i="16"/>
  <c r="AG104" i="16"/>
  <c r="AI104" i="16"/>
  <c r="AA104" i="16"/>
  <c r="AD104" i="16"/>
  <c r="AC64" i="16"/>
  <c r="AE64" i="16"/>
  <c r="AH41" i="16"/>
  <c r="AJ41" i="16"/>
  <c r="AK41" i="16"/>
  <c r="AI41" i="16"/>
  <c r="M41" i="16" s="1"/>
  <c r="AA22" i="16"/>
  <c r="AD22" i="16" s="1"/>
  <c r="AG22" i="16"/>
  <c r="AB22" i="16"/>
  <c r="AC127" i="16"/>
  <c r="AE127" i="16"/>
  <c r="AB124" i="16"/>
  <c r="AA124" i="16"/>
  <c r="AD124" i="16"/>
  <c r="AG124" i="16"/>
  <c r="AB108" i="16"/>
  <c r="AC108" i="16" s="1"/>
  <c r="AG108" i="16"/>
  <c r="AA108" i="16"/>
  <c r="AD108" i="16" s="1"/>
  <c r="AC103" i="16"/>
  <c r="AE113" i="16"/>
  <c r="AC113" i="16"/>
  <c r="AC109" i="16"/>
  <c r="AE109" i="16"/>
  <c r="AC71" i="16"/>
  <c r="AE71" i="16"/>
  <c r="AH45" i="16"/>
  <c r="AJ45" i="16"/>
  <c r="AK45" i="16"/>
  <c r="M45" i="16"/>
  <c r="AC33" i="16"/>
  <c r="AE33" i="16"/>
  <c r="AC131" i="16"/>
  <c r="AE131" i="16"/>
  <c r="AB120" i="16"/>
  <c r="AG120" i="16"/>
  <c r="AH120" i="16" s="1"/>
  <c r="M120" i="16" s="1"/>
  <c r="AA120" i="16"/>
  <c r="AD120" i="16"/>
  <c r="AG166" i="16"/>
  <c r="AA166" i="16"/>
  <c r="AD166" i="16" s="1"/>
  <c r="AB166" i="16"/>
  <c r="AC166" i="16" s="1"/>
  <c r="T175" i="16"/>
  <c r="W175" i="16"/>
  <c r="AB173" i="16"/>
  <c r="AG173" i="16"/>
  <c r="AJ173" i="16" s="1"/>
  <c r="AA173" i="16"/>
  <c r="AD173" i="16"/>
  <c r="T176" i="16"/>
  <c r="W176" i="16"/>
  <c r="X167" i="16"/>
  <c r="V167" i="16"/>
  <c r="X164" i="16"/>
  <c r="AB152" i="16"/>
  <c r="AE152" i="16" s="1"/>
  <c r="AE141" i="16"/>
  <c r="AG123" i="16"/>
  <c r="AB123" i="16"/>
  <c r="AE123" i="16" s="1"/>
  <c r="AA123" i="16"/>
  <c r="AD123" i="16"/>
  <c r="AG119" i="16"/>
  <c r="AB119" i="16"/>
  <c r="AE119" i="16" s="1"/>
  <c r="AA119" i="16"/>
  <c r="AD119" i="16"/>
  <c r="AB115" i="16"/>
  <c r="AE115" i="16" s="1"/>
  <c r="AC101" i="16"/>
  <c r="AJ97" i="16"/>
  <c r="AH97" i="16"/>
  <c r="M97" i="16" s="1"/>
  <c r="AI97" i="16"/>
  <c r="AE76" i="16"/>
  <c r="AC76" i="16"/>
  <c r="AH72" i="16"/>
  <c r="AI72" i="16"/>
  <c r="M72" i="16" s="1"/>
  <c r="AE54" i="16"/>
  <c r="AC54" i="16"/>
  <c r="AJ50" i="16"/>
  <c r="AH50" i="16"/>
  <c r="AK50" i="16"/>
  <c r="AI50" i="16"/>
  <c r="M50" i="16"/>
  <c r="AC38" i="16"/>
  <c r="AH34" i="16"/>
  <c r="AI34" i="16"/>
  <c r="M34" i="16" s="1"/>
  <c r="AA14" i="16"/>
  <c r="AD14" i="16" s="1"/>
  <c r="AG14" i="16"/>
  <c r="AI14" i="16" s="1"/>
  <c r="AB14" i="16"/>
  <c r="AC129" i="16"/>
  <c r="AE129" i="16"/>
  <c r="AH127" i="16"/>
  <c r="M127" i="16" s="1"/>
  <c r="AJ127" i="16"/>
  <c r="AB112" i="16"/>
  <c r="AC112" i="16" s="1"/>
  <c r="AA112" i="16"/>
  <c r="AD112" i="16" s="1"/>
  <c r="AE105" i="16"/>
  <c r="AJ103" i="16"/>
  <c r="AH103" i="16"/>
  <c r="M103" i="16"/>
  <c r="AI103" i="16"/>
  <c r="AA142" i="16"/>
  <c r="AD142" i="16" s="1"/>
  <c r="AG142" i="16"/>
  <c r="AH142" i="16" s="1"/>
  <c r="M142" i="16" s="1"/>
  <c r="AB142" i="16"/>
  <c r="AI113" i="16"/>
  <c r="AJ113" i="16"/>
  <c r="AH113" i="16"/>
  <c r="M113" i="16" s="1"/>
  <c r="AI109" i="16"/>
  <c r="AH109" i="16"/>
  <c r="M109" i="16"/>
  <c r="AJ109" i="16"/>
  <c r="AJ101" i="16"/>
  <c r="AH101" i="16"/>
  <c r="M101" i="16"/>
  <c r="AI101" i="16"/>
  <c r="AE86" i="16"/>
  <c r="AC86" i="16"/>
  <c r="AJ76" i="16"/>
  <c r="AH76" i="16"/>
  <c r="AK76" i="16"/>
  <c r="AI76" i="16"/>
  <c r="M76" i="16"/>
  <c r="AJ54" i="16"/>
  <c r="AH54" i="16"/>
  <c r="AK54" i="16"/>
  <c r="AI54" i="16"/>
  <c r="M54" i="16" s="1"/>
  <c r="AE42" i="16"/>
  <c r="AC42" i="16"/>
  <c r="AJ38" i="16"/>
  <c r="AH38" i="16"/>
  <c r="AK38" i="16"/>
  <c r="AI38" i="16"/>
  <c r="M38" i="16"/>
  <c r="T177" i="16"/>
  <c r="W177" i="16"/>
  <c r="AE133" i="16"/>
  <c r="AC133" i="16"/>
  <c r="AJ131" i="16"/>
  <c r="AH131" i="16"/>
  <c r="M131" i="16" s="1"/>
  <c r="AI131" i="16"/>
  <c r="AC17" i="16"/>
  <c r="AE17" i="16"/>
  <c r="X174" i="16"/>
  <c r="V174" i="16"/>
  <c r="AE180" i="16"/>
  <c r="AC180" i="16"/>
  <c r="X175" i="16"/>
  <c r="V175" i="16"/>
  <c r="X172" i="16"/>
  <c r="V172" i="16"/>
  <c r="V176" i="16"/>
  <c r="X176" i="16"/>
  <c r="AG167" i="16"/>
  <c r="AB167" i="16"/>
  <c r="AE167" i="16" s="1"/>
  <c r="AA167" i="16"/>
  <c r="AD167" i="16"/>
  <c r="AE149" i="16"/>
  <c r="AC149" i="16"/>
  <c r="AB148" i="16"/>
  <c r="AA148" i="16"/>
  <c r="AD148" i="16" s="1"/>
  <c r="AG148" i="16"/>
  <c r="AH148" i="16" s="1"/>
  <c r="M148" i="16" s="1"/>
  <c r="AJ143" i="16"/>
  <c r="AG130" i="16"/>
  <c r="AA130" i="16"/>
  <c r="AD130" i="16" s="1"/>
  <c r="AB130" i="16"/>
  <c r="AE130" i="16" s="1"/>
  <c r="AG164" i="16"/>
  <c r="AA164" i="16"/>
  <c r="AD164" i="16" s="1"/>
  <c r="AB164" i="16"/>
  <c r="AE164" i="16" s="1"/>
  <c r="AG151" i="16"/>
  <c r="AB151" i="16"/>
  <c r="AC151" i="16" s="1"/>
  <c r="AA151" i="16"/>
  <c r="AD151" i="16"/>
  <c r="AB150" i="16"/>
  <c r="AC150" i="16" s="1"/>
  <c r="AG118" i="16"/>
  <c r="AA118" i="16"/>
  <c r="AD118" i="16" s="1"/>
  <c r="AB118" i="16"/>
  <c r="AE118" i="16" s="1"/>
  <c r="AE135" i="16"/>
  <c r="AC135" i="16"/>
  <c r="AB116" i="16"/>
  <c r="AG116" i="16"/>
  <c r="AH116" i="16" s="1"/>
  <c r="M116" i="16" s="1"/>
  <c r="AA116" i="16"/>
  <c r="AD116" i="16"/>
  <c r="AG110" i="16"/>
  <c r="AA110" i="16"/>
  <c r="AD110" i="16" s="1"/>
  <c r="AB110" i="16"/>
  <c r="AE110" i="16" s="1"/>
  <c r="AB128" i="16"/>
  <c r="AA128" i="16"/>
  <c r="AD128" i="16" s="1"/>
  <c r="AG128" i="16"/>
  <c r="AI128" i="16" s="1"/>
  <c r="AC100" i="16"/>
  <c r="AE100" i="16"/>
  <c r="AC75" i="16"/>
  <c r="AE75" i="16"/>
  <c r="AH71" i="16"/>
  <c r="AJ71" i="16"/>
  <c r="AK71" i="16"/>
  <c r="AI71" i="16"/>
  <c r="M71" i="16" s="1"/>
  <c r="AC53" i="16"/>
  <c r="AE53" i="16"/>
  <c r="AH49" i="16"/>
  <c r="AJ49" i="16"/>
  <c r="AK49" i="16"/>
  <c r="AI49" i="16"/>
  <c r="M49" i="16"/>
  <c r="AA24" i="16"/>
  <c r="AD24" i="16" s="1"/>
  <c r="AG24" i="16"/>
  <c r="AJ24" i="16" s="1"/>
  <c r="AB24" i="16"/>
  <c r="AI129" i="16"/>
  <c r="AJ129" i="16"/>
  <c r="AH129" i="16"/>
  <c r="M129" i="16" s="1"/>
  <c r="AI105" i="16"/>
  <c r="AH105" i="16"/>
  <c r="M105" i="16"/>
  <c r="AJ105" i="16"/>
  <c r="AG111" i="16"/>
  <c r="AJ111" i="16" s="1"/>
  <c r="AB111" i="16"/>
  <c r="AA111" i="16"/>
  <c r="AD111" i="16" s="1"/>
  <c r="AG107" i="16"/>
  <c r="AI107" i="16" s="1"/>
  <c r="AB107" i="16"/>
  <c r="AA107" i="16"/>
  <c r="AD107" i="16" s="1"/>
  <c r="AH100" i="16"/>
  <c r="M100" i="16" s="1"/>
  <c r="AJ100" i="16"/>
  <c r="AI100" i="16"/>
  <c r="AH75" i="16"/>
  <c r="AJ75" i="16"/>
  <c r="AK75" i="16"/>
  <c r="AI75" i="16"/>
  <c r="M75" i="16"/>
  <c r="AC41" i="16"/>
  <c r="AE41" i="16"/>
  <c r="AA18" i="16"/>
  <c r="AD18" i="16"/>
  <c r="AG18" i="16"/>
  <c r="AB18" i="16"/>
  <c r="AC18" i="16" s="1"/>
  <c r="V177" i="16"/>
  <c r="X177" i="16"/>
  <c r="AI133" i="16"/>
  <c r="AH133" i="16"/>
  <c r="M133" i="16" s="1"/>
  <c r="AJ133" i="16"/>
  <c r="E34" i="15"/>
  <c r="E34" i="9"/>
  <c r="E34" i="10"/>
  <c r="E34" i="11"/>
  <c r="E34" i="13"/>
  <c r="E34" i="14"/>
  <c r="AC62" i="16"/>
  <c r="AH102" i="16"/>
  <c r="M102" i="16"/>
  <c r="AJ102" i="16"/>
  <c r="AI102" i="16"/>
  <c r="AH62" i="16"/>
  <c r="AJ62" i="16"/>
  <c r="AK62" i="16"/>
  <c r="AI62" i="16"/>
  <c r="M62" i="16" s="1"/>
  <c r="AE69" i="16"/>
  <c r="AE74" i="16"/>
  <c r="AC74" i="16"/>
  <c r="AC55" i="16"/>
  <c r="AE55" i="16"/>
  <c r="AK28" i="16"/>
  <c r="AJ28" i="16"/>
  <c r="AE88" i="16"/>
  <c r="AC88" i="16"/>
  <c r="AK55" i="16"/>
  <c r="AH55" i="16"/>
  <c r="AJ55" i="16"/>
  <c r="AI55" i="16"/>
  <c r="M55" i="16"/>
  <c r="AE99" i="16"/>
  <c r="AC99" i="16"/>
  <c r="AC102" i="16"/>
  <c r="AE102" i="16"/>
  <c r="AC28" i="16"/>
  <c r="AE28" i="16"/>
  <c r="AK88" i="16"/>
  <c r="AI88" i="16"/>
  <c r="M88" i="16" s="1"/>
  <c r="AJ88" i="16"/>
  <c r="AH88" i="16"/>
  <c r="AC35" i="16"/>
  <c r="AE35" i="16"/>
  <c r="I34" i="13"/>
  <c r="AJ142" i="16"/>
  <c r="AJ123" i="16"/>
  <c r="AH123" i="16"/>
  <c r="M123" i="16"/>
  <c r="AI123" i="16"/>
  <c r="AE108" i="16"/>
  <c r="AC106" i="16"/>
  <c r="AE106" i="16"/>
  <c r="AC139" i="16"/>
  <c r="AE139" i="16"/>
  <c r="AI114" i="16"/>
  <c r="AH114" i="16"/>
  <c r="M114" i="16" s="1"/>
  <c r="AC122" i="16"/>
  <c r="AE122" i="16"/>
  <c r="AE165" i="16"/>
  <c r="AJ140" i="16"/>
  <c r="AJ20" i="16"/>
  <c r="AK20" i="16"/>
  <c r="AJ146" i="16"/>
  <c r="AH146" i="16"/>
  <c r="M146" i="16" s="1"/>
  <c r="AI146" i="16"/>
  <c r="AI126" i="16"/>
  <c r="AJ126" i="16"/>
  <c r="AH126" i="16"/>
  <c r="M126" i="16"/>
  <c r="AC172" i="16"/>
  <c r="AE172" i="16"/>
  <c r="AE175" i="16"/>
  <c r="AC175" i="16"/>
  <c r="AE18" i="16"/>
  <c r="AH24" i="16"/>
  <c r="AI24" i="16"/>
  <c r="M24" i="16" s="1"/>
  <c r="AK24" i="16"/>
  <c r="AE128" i="16"/>
  <c r="AC128" i="16"/>
  <c r="AE150" i="16"/>
  <c r="AE151" i="16"/>
  <c r="AI164" i="16"/>
  <c r="M164" i="16"/>
  <c r="AH164" i="16"/>
  <c r="AK164" i="16"/>
  <c r="AJ164" i="16"/>
  <c r="AI148" i="16"/>
  <c r="AE14" i="16"/>
  <c r="AC14" i="16"/>
  <c r="AC115" i="16"/>
  <c r="AH119" i="16"/>
  <c r="M119" i="16" s="1"/>
  <c r="AJ119" i="16"/>
  <c r="AI119" i="16"/>
  <c r="AI173" i="16"/>
  <c r="M173" i="16" s="1"/>
  <c r="AH173" i="16"/>
  <c r="AK173" i="16"/>
  <c r="AE166" i="16"/>
  <c r="AI124" i="16"/>
  <c r="AH124" i="16"/>
  <c r="M124" i="16" s="1"/>
  <c r="AJ124" i="16"/>
  <c r="AI139" i="16"/>
  <c r="AC134" i="16"/>
  <c r="AE134" i="16"/>
  <c r="AJ138" i="16"/>
  <c r="AE177" i="16"/>
  <c r="AC177" i="16"/>
  <c r="AE144" i="16"/>
  <c r="AC144" i="16"/>
  <c r="AE146" i="16"/>
  <c r="AC146" i="16"/>
  <c r="AI132" i="16"/>
  <c r="AH132" i="16"/>
  <c r="M132" i="16" s="1"/>
  <c r="AJ132" i="16"/>
  <c r="AC176" i="16"/>
  <c r="AE176" i="16"/>
  <c r="AI178" i="16"/>
  <c r="M178" i="16"/>
  <c r="AJ178" i="16"/>
  <c r="AH178" i="16"/>
  <c r="AK178" i="16"/>
  <c r="AH107" i="16"/>
  <c r="M107" i="16" s="1"/>
  <c r="AJ107" i="16"/>
  <c r="AC24" i="16"/>
  <c r="AE24" i="16"/>
  <c r="AI110" i="16"/>
  <c r="AJ110" i="16"/>
  <c r="AH110" i="16"/>
  <c r="M110" i="16" s="1"/>
  <c r="AI118" i="16"/>
  <c r="AJ118" i="16"/>
  <c r="AH118" i="16"/>
  <c r="M118" i="16" s="1"/>
  <c r="AI130" i="16"/>
  <c r="AJ130" i="16"/>
  <c r="AH130" i="16"/>
  <c r="M130" i="16" s="1"/>
  <c r="AI167" i="16"/>
  <c r="M167" i="16" s="1"/>
  <c r="AK167" i="16"/>
  <c r="AH167" i="16"/>
  <c r="AJ167" i="16"/>
  <c r="AC119" i="16"/>
  <c r="AJ18" i="16"/>
  <c r="AI18" i="16"/>
  <c r="M18" i="16" s="1"/>
  <c r="AK18" i="16"/>
  <c r="AH18" i="16"/>
  <c r="AE111" i="16"/>
  <c r="AC111" i="16"/>
  <c r="AC110" i="16"/>
  <c r="AI116" i="16"/>
  <c r="AC118" i="16"/>
  <c r="AH151" i="16"/>
  <c r="M151" i="16" s="1"/>
  <c r="AI151" i="16"/>
  <c r="AJ151" i="16"/>
  <c r="AC130" i="16"/>
  <c r="AE112" i="16"/>
  <c r="AJ14" i="16"/>
  <c r="AH14" i="16"/>
  <c r="AC173" i="16"/>
  <c r="AE173" i="16"/>
  <c r="AI120" i="16"/>
  <c r="AE22" i="16"/>
  <c r="AC22" i="16"/>
  <c r="AH104" i="16"/>
  <c r="M104" i="16" s="1"/>
  <c r="AJ104" i="16"/>
  <c r="AI106" i="16"/>
  <c r="AJ106" i="16"/>
  <c r="AH106" i="16"/>
  <c r="M106" i="16"/>
  <c r="AI122" i="16"/>
  <c r="AJ122" i="16"/>
  <c r="AH122" i="16"/>
  <c r="M122" i="16"/>
  <c r="AI165" i="16"/>
  <c r="M165" i="16"/>
  <c r="AH165" i="16"/>
  <c r="AK165" i="16"/>
  <c r="AJ165" i="16"/>
  <c r="AJ144" i="16"/>
  <c r="AI144" i="16"/>
  <c r="AH144" i="16"/>
  <c r="M144" i="16" s="1"/>
  <c r="AC126" i="16"/>
  <c r="AE126" i="16"/>
  <c r="AI172" i="16"/>
  <c r="M172" i="16" s="1"/>
  <c r="AH172" i="16"/>
  <c r="AJ172" i="16"/>
  <c r="AK172" i="16"/>
  <c r="AE107" i="16"/>
  <c r="AC107" i="16"/>
  <c r="AH111" i="16"/>
  <c r="M111" i="16" s="1"/>
  <c r="AI111" i="16"/>
  <c r="AH128" i="16"/>
  <c r="M128" i="16" s="1"/>
  <c r="AJ128" i="16"/>
  <c r="AE116" i="16"/>
  <c r="AC116" i="16"/>
  <c r="AC164" i="16"/>
  <c r="AE148" i="16"/>
  <c r="AC148" i="16"/>
  <c r="AC167" i="16"/>
  <c r="AE142" i="16"/>
  <c r="AC142" i="16"/>
  <c r="AC123" i="16"/>
  <c r="AC152" i="16"/>
  <c r="AI166" i="16"/>
  <c r="M166" i="16"/>
  <c r="AJ166" i="16"/>
  <c r="AK166" i="16"/>
  <c r="AH166" i="16"/>
  <c r="AE120" i="16"/>
  <c r="AC120" i="16"/>
  <c r="AI108" i="16"/>
  <c r="AH108" i="16"/>
  <c r="M108" i="16"/>
  <c r="AJ108" i="16"/>
  <c r="AE124" i="16"/>
  <c r="AC124" i="16"/>
  <c r="AJ22" i="16"/>
  <c r="AK22" i="16"/>
  <c r="AI22" i="16"/>
  <c r="M22" i="16" s="1"/>
  <c r="AH22" i="16"/>
  <c r="AE104" i="16"/>
  <c r="AC104" i="16"/>
  <c r="AE114" i="16"/>
  <c r="AI134" i="16"/>
  <c r="AJ134" i="16"/>
  <c r="AH134" i="16"/>
  <c r="M134" i="16"/>
  <c r="AC138" i="16"/>
  <c r="AE138" i="16"/>
  <c r="AE140" i="16"/>
  <c r="AC140" i="16"/>
  <c r="AI177" i="16"/>
  <c r="M177" i="16"/>
  <c r="AH177" i="16"/>
  <c r="AJ177" i="16"/>
  <c r="AK177" i="16"/>
  <c r="AE132" i="16"/>
  <c r="AC132" i="16"/>
  <c r="AI176" i="16"/>
  <c r="M176" i="16" s="1"/>
  <c r="AJ176" i="16"/>
  <c r="AH176" i="16"/>
  <c r="AK176" i="16"/>
  <c r="AI175" i="16"/>
  <c r="M175" i="16"/>
  <c r="AK175" i="16"/>
  <c r="AH175" i="16"/>
  <c r="AJ175" i="16"/>
  <c r="AC174" i="16"/>
  <c r="AE174" i="16"/>
  <c r="E102" i="14"/>
  <c r="E98" i="14"/>
  <c r="E97" i="14"/>
  <c r="E96" i="14"/>
  <c r="E95" i="14"/>
  <c r="E94" i="14"/>
  <c r="E93" i="14"/>
  <c r="E92" i="14"/>
  <c r="E91" i="14"/>
  <c r="E90" i="14"/>
  <c r="E89" i="14"/>
  <c r="E88" i="14"/>
  <c r="E136" i="15"/>
  <c r="E135" i="15"/>
  <c r="E134" i="15"/>
  <c r="E133" i="15"/>
  <c r="E132" i="15"/>
  <c r="E131" i="15"/>
  <c r="E130" i="15"/>
  <c r="E129" i="15"/>
  <c r="E128" i="15"/>
  <c r="E127" i="15"/>
  <c r="E126" i="15"/>
  <c r="E125" i="15"/>
  <c r="E124" i="15"/>
  <c r="E123" i="15"/>
  <c r="E122" i="15"/>
  <c r="E121" i="15"/>
  <c r="E120" i="15"/>
  <c r="E119" i="15"/>
  <c r="E118" i="15"/>
  <c r="E117" i="15"/>
  <c r="E116" i="15"/>
  <c r="E115" i="15"/>
  <c r="E114" i="15"/>
  <c r="E113" i="15"/>
  <c r="E109" i="15"/>
  <c r="E108" i="15"/>
  <c r="E107" i="15"/>
  <c r="E106" i="15"/>
  <c r="E102" i="15"/>
  <c r="E98" i="15"/>
  <c r="E97" i="15"/>
  <c r="E96" i="15"/>
  <c r="E95" i="15"/>
  <c r="E94" i="15"/>
  <c r="E93" i="15"/>
  <c r="E92" i="15"/>
  <c r="E91" i="15"/>
  <c r="E90" i="15"/>
  <c r="E89" i="15"/>
  <c r="E88" i="15"/>
  <c r="E84" i="15"/>
  <c r="E83" i="15"/>
  <c r="E82" i="15"/>
  <c r="E81" i="15"/>
  <c r="E80" i="15"/>
  <c r="E76" i="15"/>
  <c r="E75" i="15"/>
  <c r="E74" i="15"/>
  <c r="E73" i="15"/>
  <c r="E72" i="15"/>
  <c r="E71" i="15"/>
  <c r="E70" i="15"/>
  <c r="E69" i="15"/>
  <c r="E68" i="15"/>
  <c r="E67" i="15"/>
  <c r="E66" i="15"/>
  <c r="E65" i="15"/>
  <c r="E64" i="15"/>
  <c r="E63" i="15"/>
  <c r="E62" i="15"/>
  <c r="E61" i="15"/>
  <c r="E60" i="15"/>
  <c r="E59" i="15"/>
  <c r="E58" i="15"/>
  <c r="E57" i="15"/>
  <c r="E56" i="15"/>
  <c r="E55" i="15"/>
  <c r="E54" i="15"/>
  <c r="E53" i="15"/>
  <c r="E52" i="15"/>
  <c r="E33" i="15"/>
  <c r="E35" i="15"/>
  <c r="E36" i="15"/>
  <c r="E37" i="15"/>
  <c r="E38" i="15"/>
  <c r="E39" i="15"/>
  <c r="E40" i="15"/>
  <c r="E41" i="15"/>
  <c r="E42" i="15"/>
  <c r="E43" i="15"/>
  <c r="E44" i="15"/>
  <c r="E45" i="15"/>
  <c r="E46" i="15"/>
  <c r="E47" i="15"/>
  <c r="E48" i="15"/>
  <c r="E32" i="15"/>
  <c r="E172" i="9"/>
  <c r="E171" i="9"/>
  <c r="E170" i="9"/>
  <c r="E169" i="9"/>
  <c r="E168" i="9"/>
  <c r="E167" i="9"/>
  <c r="E166" i="9"/>
  <c r="E165" i="9"/>
  <c r="E164" i="9"/>
  <c r="E163" i="9"/>
  <c r="E162" i="9"/>
  <c r="E161" i="9"/>
  <c r="E160" i="9"/>
  <c r="E159" i="9"/>
  <c r="E158" i="9"/>
  <c r="E157" i="9"/>
  <c r="E156" i="9"/>
  <c r="E155" i="9"/>
  <c r="E154" i="9"/>
  <c r="E153" i="9"/>
  <c r="E152" i="9"/>
  <c r="E151" i="9"/>
  <c r="E150" i="9"/>
  <c r="E149" i="9"/>
  <c r="E148" i="9"/>
  <c r="E147" i="9"/>
  <c r="E146" i="9"/>
  <c r="E145" i="9"/>
  <c r="E144" i="9"/>
  <c r="E143" i="9"/>
  <c r="E142" i="9"/>
  <c r="E141" i="9"/>
  <c r="E140" i="9"/>
  <c r="E139" i="9"/>
  <c r="E138" i="9"/>
  <c r="E137" i="9"/>
  <c r="E136" i="9"/>
  <c r="E135" i="9"/>
  <c r="E134" i="9"/>
  <c r="E133" i="9"/>
  <c r="E132" i="9"/>
  <c r="E131" i="9"/>
  <c r="E130" i="9"/>
  <c r="E129" i="9"/>
  <c r="E128" i="9"/>
  <c r="E127" i="9"/>
  <c r="E126" i="9"/>
  <c r="E125" i="9"/>
  <c r="E124" i="9"/>
  <c r="E123" i="9"/>
  <c r="E122" i="9"/>
  <c r="E121" i="9"/>
  <c r="E120" i="9"/>
  <c r="E119" i="9"/>
  <c r="E118" i="9"/>
  <c r="E117" i="9"/>
  <c r="E116" i="9"/>
  <c r="E115" i="9"/>
  <c r="E114" i="9"/>
  <c r="E113" i="9"/>
  <c r="E109" i="9"/>
  <c r="E108" i="9"/>
  <c r="E107" i="9"/>
  <c r="E106" i="9"/>
  <c r="E102" i="9"/>
  <c r="E98" i="9"/>
  <c r="E97" i="9"/>
  <c r="E96" i="9"/>
  <c r="E95" i="9"/>
  <c r="E94" i="9"/>
  <c r="E93" i="9"/>
  <c r="E92" i="9"/>
  <c r="E91" i="9"/>
  <c r="E90" i="9"/>
  <c r="E89" i="9"/>
  <c r="E88" i="9"/>
  <c r="E84" i="9"/>
  <c r="E83" i="9"/>
  <c r="E82" i="9"/>
  <c r="E81" i="9"/>
  <c r="E80" i="9"/>
  <c r="E76" i="9"/>
  <c r="E75" i="9"/>
  <c r="E74" i="9"/>
  <c r="E73" i="9"/>
  <c r="E72" i="9"/>
  <c r="E71" i="9"/>
  <c r="E70" i="9"/>
  <c r="E69" i="9"/>
  <c r="E68" i="9"/>
  <c r="E67" i="9"/>
  <c r="E66" i="9"/>
  <c r="E65" i="9"/>
  <c r="E64" i="9"/>
  <c r="E63" i="9"/>
  <c r="E62" i="9"/>
  <c r="E61" i="9"/>
  <c r="E60" i="9"/>
  <c r="E59" i="9"/>
  <c r="E58" i="9"/>
  <c r="E57" i="9"/>
  <c r="E56" i="9"/>
  <c r="E55" i="9"/>
  <c r="E54" i="9"/>
  <c r="E53" i="9"/>
  <c r="E52" i="9"/>
  <c r="E33" i="9"/>
  <c r="E35" i="9"/>
  <c r="E36" i="9"/>
  <c r="E37" i="9"/>
  <c r="E38" i="9"/>
  <c r="E39" i="9"/>
  <c r="E40" i="9"/>
  <c r="E41" i="9"/>
  <c r="E42" i="9"/>
  <c r="E43" i="9"/>
  <c r="E44" i="9"/>
  <c r="E45" i="9"/>
  <c r="E46" i="9"/>
  <c r="E47" i="9"/>
  <c r="E48" i="9"/>
  <c r="E32" i="9"/>
  <c r="E172" i="10"/>
  <c r="E171" i="10"/>
  <c r="E170" i="10"/>
  <c r="E169" i="10"/>
  <c r="E168" i="10"/>
  <c r="E167" i="10"/>
  <c r="E166" i="10"/>
  <c r="E165" i="10"/>
  <c r="E164" i="10"/>
  <c r="E163" i="10"/>
  <c r="E162" i="10"/>
  <c r="E161" i="10"/>
  <c r="E160" i="10"/>
  <c r="E159" i="10"/>
  <c r="E158" i="10"/>
  <c r="E157" i="10"/>
  <c r="E156" i="10"/>
  <c r="E155" i="10"/>
  <c r="E154" i="10"/>
  <c r="E153" i="10"/>
  <c r="E152" i="10"/>
  <c r="E151" i="10"/>
  <c r="E150" i="10"/>
  <c r="E149" i="10"/>
  <c r="E148" i="10"/>
  <c r="E147" i="10"/>
  <c r="E146" i="10"/>
  <c r="E145" i="10"/>
  <c r="E144" i="10"/>
  <c r="E143" i="10"/>
  <c r="E142" i="10"/>
  <c r="E141" i="10"/>
  <c r="E140" i="10"/>
  <c r="E139" i="10"/>
  <c r="E138" i="10"/>
  <c r="E137" i="10"/>
  <c r="E136" i="10"/>
  <c r="E135" i="10"/>
  <c r="E134" i="10"/>
  <c r="E133" i="10"/>
  <c r="E132" i="10"/>
  <c r="E131" i="10"/>
  <c r="E130" i="10"/>
  <c r="E129" i="10"/>
  <c r="E128" i="10"/>
  <c r="E127" i="10"/>
  <c r="E126" i="10"/>
  <c r="E125" i="10"/>
  <c r="E124" i="10"/>
  <c r="E123" i="10"/>
  <c r="E122" i="10"/>
  <c r="E121" i="10"/>
  <c r="E120" i="10"/>
  <c r="E119" i="10"/>
  <c r="E118" i="10"/>
  <c r="E117" i="10"/>
  <c r="E116" i="10"/>
  <c r="E115" i="10"/>
  <c r="E114" i="10"/>
  <c r="E113" i="10"/>
  <c r="E109" i="10"/>
  <c r="E108" i="10"/>
  <c r="E107" i="10"/>
  <c r="E106" i="10"/>
  <c r="E102" i="10"/>
  <c r="E98" i="10"/>
  <c r="E97" i="10"/>
  <c r="E96" i="10"/>
  <c r="E95" i="10"/>
  <c r="E94" i="10"/>
  <c r="E93" i="10"/>
  <c r="E92" i="10"/>
  <c r="E91" i="10"/>
  <c r="E90" i="10"/>
  <c r="E89" i="10"/>
  <c r="E88" i="10"/>
  <c r="E84" i="10"/>
  <c r="E83" i="10"/>
  <c r="E82" i="10"/>
  <c r="E81" i="10"/>
  <c r="E80" i="10"/>
  <c r="E76" i="10"/>
  <c r="E75" i="10"/>
  <c r="E74" i="10"/>
  <c r="E73" i="10"/>
  <c r="E72" i="10"/>
  <c r="E71" i="10"/>
  <c r="E70" i="10"/>
  <c r="E69" i="10"/>
  <c r="E68" i="10"/>
  <c r="E67" i="10"/>
  <c r="E66" i="10"/>
  <c r="E65" i="10"/>
  <c r="E64" i="10"/>
  <c r="E63" i="10"/>
  <c r="E62" i="10"/>
  <c r="E61" i="10"/>
  <c r="E60" i="10"/>
  <c r="E59" i="10"/>
  <c r="E58" i="10"/>
  <c r="E57" i="10"/>
  <c r="E56" i="10"/>
  <c r="E55" i="10"/>
  <c r="E54" i="10"/>
  <c r="E53" i="10"/>
  <c r="E52" i="10"/>
  <c r="E33" i="10"/>
  <c r="E35" i="10"/>
  <c r="E36" i="10"/>
  <c r="E37" i="10"/>
  <c r="E38" i="10"/>
  <c r="E39" i="10"/>
  <c r="E40" i="10"/>
  <c r="E41" i="10"/>
  <c r="E42" i="10"/>
  <c r="E43" i="10"/>
  <c r="E44" i="10"/>
  <c r="E45" i="10"/>
  <c r="E46" i="10"/>
  <c r="E47" i="10"/>
  <c r="E48" i="10"/>
  <c r="E32" i="10"/>
  <c r="E172" i="11"/>
  <c r="E171" i="11"/>
  <c r="E170" i="11"/>
  <c r="E169" i="11"/>
  <c r="E168" i="11"/>
  <c r="E167" i="11"/>
  <c r="E166" i="11"/>
  <c r="E165" i="11"/>
  <c r="E164" i="11"/>
  <c r="E163" i="11"/>
  <c r="E162" i="11"/>
  <c r="E161" i="11"/>
  <c r="E160" i="11"/>
  <c r="E159" i="11"/>
  <c r="E158" i="11"/>
  <c r="E157" i="11"/>
  <c r="E156" i="11"/>
  <c r="E155" i="11"/>
  <c r="E154" i="11"/>
  <c r="E153" i="11"/>
  <c r="E152" i="11"/>
  <c r="E151" i="11"/>
  <c r="E150" i="11"/>
  <c r="E149" i="11"/>
  <c r="E148" i="11"/>
  <c r="E147" i="11"/>
  <c r="E146" i="11"/>
  <c r="E145" i="11"/>
  <c r="E144" i="11"/>
  <c r="E143" i="11"/>
  <c r="E142" i="11"/>
  <c r="E141" i="11"/>
  <c r="E140" i="11"/>
  <c r="E139" i="11"/>
  <c r="E138" i="11"/>
  <c r="E137" i="11"/>
  <c r="E136" i="11"/>
  <c r="E135" i="11"/>
  <c r="E134" i="11"/>
  <c r="E133" i="11"/>
  <c r="E132" i="11"/>
  <c r="E131" i="11"/>
  <c r="E130" i="11"/>
  <c r="E129" i="11"/>
  <c r="E128" i="11"/>
  <c r="E127" i="11"/>
  <c r="E126" i="11"/>
  <c r="E125" i="11"/>
  <c r="E124" i="11"/>
  <c r="E123" i="11"/>
  <c r="E122" i="11"/>
  <c r="E121" i="11"/>
  <c r="E120" i="11"/>
  <c r="E119" i="11"/>
  <c r="E118" i="11"/>
  <c r="E117" i="11"/>
  <c r="E116" i="11"/>
  <c r="E115" i="11"/>
  <c r="E114" i="11"/>
  <c r="E113" i="11"/>
  <c r="E109" i="11"/>
  <c r="E108" i="11"/>
  <c r="E107" i="11"/>
  <c r="E106" i="11"/>
  <c r="E102" i="11"/>
  <c r="E98" i="11"/>
  <c r="E97" i="11"/>
  <c r="E96" i="11"/>
  <c r="E95" i="11"/>
  <c r="E94" i="11"/>
  <c r="E93" i="11"/>
  <c r="E92" i="11"/>
  <c r="E91" i="11"/>
  <c r="E90" i="11"/>
  <c r="E89" i="11"/>
  <c r="E88" i="11"/>
  <c r="E84" i="11"/>
  <c r="E83" i="11"/>
  <c r="E82" i="11"/>
  <c r="E81" i="11"/>
  <c r="E80" i="11"/>
  <c r="E76" i="11"/>
  <c r="E75" i="11"/>
  <c r="E74" i="11"/>
  <c r="E73" i="11"/>
  <c r="E72" i="11"/>
  <c r="E71" i="11"/>
  <c r="E70" i="11"/>
  <c r="E69" i="11"/>
  <c r="E68" i="11"/>
  <c r="E67" i="11"/>
  <c r="E66" i="11"/>
  <c r="E65" i="11"/>
  <c r="E64" i="11"/>
  <c r="E63" i="11"/>
  <c r="E62" i="11"/>
  <c r="E61" i="11"/>
  <c r="E60" i="11"/>
  <c r="E59" i="11"/>
  <c r="E58" i="11"/>
  <c r="E57" i="11"/>
  <c r="E56" i="11"/>
  <c r="E55" i="11"/>
  <c r="E54" i="11"/>
  <c r="E53" i="11"/>
  <c r="E52" i="11"/>
  <c r="E33" i="11"/>
  <c r="E35" i="11"/>
  <c r="E36" i="11"/>
  <c r="E37" i="11"/>
  <c r="E38" i="11"/>
  <c r="E39" i="11"/>
  <c r="E40" i="11"/>
  <c r="E41" i="11"/>
  <c r="E42" i="11"/>
  <c r="E43" i="11"/>
  <c r="E44" i="11"/>
  <c r="E45" i="11"/>
  <c r="E46" i="11"/>
  <c r="E47" i="11"/>
  <c r="E48" i="11"/>
  <c r="E32" i="11"/>
  <c r="E113" i="13"/>
  <c r="E172" i="13"/>
  <c r="E171" i="13"/>
  <c r="E170" i="13"/>
  <c r="E169" i="13"/>
  <c r="E168" i="13"/>
  <c r="E167" i="13"/>
  <c r="E166" i="13"/>
  <c r="E165" i="13"/>
  <c r="E164" i="13"/>
  <c r="E163" i="13"/>
  <c r="E162" i="13"/>
  <c r="E161" i="13"/>
  <c r="E160" i="13"/>
  <c r="E159" i="13"/>
  <c r="E158" i="13"/>
  <c r="E157" i="13"/>
  <c r="E156" i="13"/>
  <c r="E155" i="13"/>
  <c r="E154" i="13"/>
  <c r="E153" i="13"/>
  <c r="E152" i="13"/>
  <c r="E151" i="13"/>
  <c r="E150" i="13"/>
  <c r="E149" i="13"/>
  <c r="E148" i="13"/>
  <c r="E147" i="13"/>
  <c r="E146" i="13"/>
  <c r="E145" i="13"/>
  <c r="E144" i="13"/>
  <c r="E143" i="13"/>
  <c r="E142" i="13"/>
  <c r="E141" i="13"/>
  <c r="E140" i="13"/>
  <c r="E139" i="13"/>
  <c r="E138" i="13"/>
  <c r="E137" i="13"/>
  <c r="E136" i="13"/>
  <c r="E135" i="13"/>
  <c r="E134" i="13"/>
  <c r="E133" i="13"/>
  <c r="E132" i="13"/>
  <c r="E131" i="13"/>
  <c r="E130" i="13"/>
  <c r="E129" i="13"/>
  <c r="E128" i="13"/>
  <c r="E127" i="13"/>
  <c r="E126" i="13"/>
  <c r="E125" i="13"/>
  <c r="E124" i="13"/>
  <c r="E123" i="13"/>
  <c r="E122" i="13"/>
  <c r="E121" i="13"/>
  <c r="E120" i="13"/>
  <c r="E119" i="13"/>
  <c r="E118" i="13"/>
  <c r="E117" i="13"/>
  <c r="E116" i="13"/>
  <c r="E115" i="13"/>
  <c r="E114" i="13"/>
  <c r="E109" i="13"/>
  <c r="E108" i="13"/>
  <c r="E107" i="13"/>
  <c r="E106" i="13"/>
  <c r="E102" i="13"/>
  <c r="E98" i="13"/>
  <c r="E97" i="13"/>
  <c r="E96" i="13"/>
  <c r="E95" i="13"/>
  <c r="E94" i="13"/>
  <c r="E93" i="13"/>
  <c r="E92" i="13"/>
  <c r="E91" i="13"/>
  <c r="E90" i="13"/>
  <c r="E89" i="13"/>
  <c r="E88" i="13"/>
  <c r="E84" i="13"/>
  <c r="E83" i="13"/>
  <c r="E82" i="13"/>
  <c r="E81" i="13"/>
  <c r="E80" i="13"/>
  <c r="E76" i="13"/>
  <c r="E75" i="13"/>
  <c r="E74" i="13"/>
  <c r="E73" i="13"/>
  <c r="E72" i="13"/>
  <c r="E71" i="13"/>
  <c r="E70" i="13"/>
  <c r="E69" i="13"/>
  <c r="E68" i="13"/>
  <c r="E67" i="13"/>
  <c r="E66" i="13"/>
  <c r="E65" i="13"/>
  <c r="E64" i="13"/>
  <c r="E63" i="13"/>
  <c r="E62" i="13"/>
  <c r="E61" i="13"/>
  <c r="E60" i="13"/>
  <c r="E59" i="13"/>
  <c r="E58" i="13"/>
  <c r="E57" i="13"/>
  <c r="E56" i="13"/>
  <c r="E55" i="13"/>
  <c r="E54" i="13"/>
  <c r="E53" i="13"/>
  <c r="E52" i="13"/>
  <c r="E33" i="13"/>
  <c r="E35" i="13"/>
  <c r="E36" i="13"/>
  <c r="E37" i="13"/>
  <c r="E38" i="13"/>
  <c r="E39" i="13"/>
  <c r="E40" i="13"/>
  <c r="E41" i="13"/>
  <c r="E42" i="13"/>
  <c r="E43" i="13"/>
  <c r="E44" i="13"/>
  <c r="E45" i="13"/>
  <c r="E46" i="13"/>
  <c r="E47" i="13"/>
  <c r="E48" i="13"/>
  <c r="E32" i="13"/>
  <c r="E114" i="14"/>
  <c r="E115" i="14"/>
  <c r="E116" i="14"/>
  <c r="E117" i="14"/>
  <c r="E118" i="14"/>
  <c r="E119" i="14"/>
  <c r="E120" i="14"/>
  <c r="E121" i="14"/>
  <c r="E122" i="14"/>
  <c r="E123" i="14"/>
  <c r="E124" i="14"/>
  <c r="E125" i="14"/>
  <c r="E126" i="14"/>
  <c r="E127" i="14"/>
  <c r="E128" i="14"/>
  <c r="E129" i="14"/>
  <c r="E130" i="14"/>
  <c r="E131" i="14"/>
  <c r="E132" i="14"/>
  <c r="E133" i="14"/>
  <c r="E134" i="14"/>
  <c r="E135" i="14"/>
  <c r="E136" i="14"/>
  <c r="E138" i="14"/>
  <c r="E139" i="14"/>
  <c r="E140" i="14"/>
  <c r="E141" i="14"/>
  <c r="E142" i="14"/>
  <c r="E143" i="14"/>
  <c r="E144" i="14"/>
  <c r="E145" i="14"/>
  <c r="E146" i="14"/>
  <c r="E147" i="14"/>
  <c r="E148" i="14"/>
  <c r="E149" i="14"/>
  <c r="E150" i="14"/>
  <c r="E151" i="14"/>
  <c r="E152" i="14"/>
  <c r="E153" i="14"/>
  <c r="E156" i="14"/>
  <c r="E158" i="14"/>
  <c r="E159" i="14"/>
  <c r="E160" i="14"/>
  <c r="E161" i="14"/>
  <c r="E162" i="14"/>
  <c r="E163" i="14"/>
  <c r="E164" i="14"/>
  <c r="E166" i="14"/>
  <c r="E170" i="14"/>
  <c r="E171" i="14"/>
  <c r="E172" i="14"/>
  <c r="E175" i="14"/>
  <c r="E178" i="14"/>
  <c r="E179" i="14"/>
  <c r="E180" i="14"/>
  <c r="E186" i="14"/>
  <c r="E187" i="14"/>
  <c r="E188" i="14"/>
  <c r="E189" i="14"/>
  <c r="E113" i="14"/>
  <c r="E107" i="14"/>
  <c r="E108" i="14"/>
  <c r="E109" i="14"/>
  <c r="E106" i="14"/>
  <c r="E81" i="14"/>
  <c r="E82" i="14"/>
  <c r="E83" i="14"/>
  <c r="E84" i="14"/>
  <c r="E80" i="14"/>
  <c r="E53" i="14"/>
  <c r="E54" i="14"/>
  <c r="E55" i="14"/>
  <c r="E56" i="14"/>
  <c r="E57" i="14"/>
  <c r="E58" i="14"/>
  <c r="E59" i="14"/>
  <c r="E60" i="14"/>
  <c r="E61" i="14"/>
  <c r="E62" i="14"/>
  <c r="E63" i="14"/>
  <c r="E64" i="14"/>
  <c r="E65" i="14"/>
  <c r="E66" i="14"/>
  <c r="E67" i="14"/>
  <c r="E68" i="14"/>
  <c r="E69" i="14"/>
  <c r="E70" i="14"/>
  <c r="E71" i="14"/>
  <c r="E72" i="14"/>
  <c r="E73" i="14"/>
  <c r="E74" i="14"/>
  <c r="E75" i="14"/>
  <c r="E76" i="14"/>
  <c r="E52" i="14"/>
  <c r="E33" i="14"/>
  <c r="E35" i="14"/>
  <c r="E36" i="14"/>
  <c r="E37" i="14"/>
  <c r="E38" i="14"/>
  <c r="E39" i="14"/>
  <c r="E40" i="14"/>
  <c r="E41" i="14"/>
  <c r="E42" i="14"/>
  <c r="E43" i="14"/>
  <c r="E44" i="14"/>
  <c r="E45" i="14"/>
  <c r="E46" i="14"/>
  <c r="E47" i="14"/>
  <c r="E48" i="14"/>
  <c r="E32" i="14"/>
  <c r="I34" i="14"/>
  <c r="I194" i="13"/>
  <c r="I145" i="14"/>
  <c r="I154" i="13"/>
  <c r="I188" i="14"/>
  <c r="I107" i="13"/>
  <c r="I75" i="15"/>
  <c r="I114" i="13"/>
  <c r="I98" i="14"/>
  <c r="I63" i="14"/>
  <c r="I37" i="13"/>
  <c r="I42" i="13"/>
  <c r="I46" i="13"/>
  <c r="I97" i="13"/>
  <c r="I97" i="14"/>
  <c r="I97" i="11"/>
  <c r="I70" i="14"/>
  <c r="I70" i="13"/>
  <c r="I70" i="11"/>
  <c r="I97" i="15"/>
  <c r="I97" i="9"/>
  <c r="I97" i="10"/>
  <c r="I70" i="15"/>
  <c r="I70" i="9"/>
  <c r="I70" i="10"/>
  <c r="I68" i="14"/>
  <c r="I41" i="14"/>
  <c r="I41" i="13"/>
  <c r="I93" i="14"/>
  <c r="I214" i="14"/>
  <c r="I197" i="13"/>
  <c r="I90" i="13"/>
  <c r="I205" i="14"/>
  <c r="I90" i="14"/>
  <c r="I40" i="14"/>
  <c r="I40" i="10"/>
  <c r="I113" i="13"/>
  <c r="I186" i="14"/>
  <c r="I58" i="13"/>
  <c r="I158" i="14"/>
  <c r="I74" i="14"/>
  <c r="I93" i="13"/>
  <c r="I143" i="9"/>
  <c r="I143" i="10"/>
  <c r="I155" i="14"/>
  <c r="I150" i="14"/>
  <c r="I46" i="14"/>
  <c r="I75" i="14"/>
  <c r="I76" i="14"/>
  <c r="I76" i="11"/>
  <c r="I113" i="14"/>
  <c r="I98" i="13"/>
  <c r="I146" i="11"/>
  <c r="I115" i="11"/>
  <c r="I121" i="14"/>
  <c r="I117" i="14"/>
  <c r="I162" i="14"/>
  <c r="I144" i="14"/>
  <c r="I123" i="14"/>
  <c r="I163" i="14"/>
  <c r="I115" i="14"/>
  <c r="I127" i="14"/>
  <c r="I143" i="11"/>
  <c r="I144" i="15"/>
  <c r="I45" i="13"/>
  <c r="I45" i="14"/>
  <c r="I81" i="13"/>
  <c r="I81" i="14"/>
  <c r="I196" i="10"/>
  <c r="I116" i="11"/>
  <c r="I154" i="11"/>
  <c r="I113" i="11"/>
  <c r="I45" i="11"/>
  <c r="I45" i="10"/>
  <c r="I149" i="11"/>
  <c r="I45" i="15"/>
  <c r="I45" i="9"/>
  <c r="AE136" i="16" l="1"/>
  <c r="AC136" i="16"/>
  <c r="AH112" i="16"/>
  <c r="M112" i="16" s="1"/>
  <c r="AJ112" i="16"/>
  <c r="AI112" i="16"/>
  <c r="AJ115" i="16"/>
  <c r="AH115" i="16"/>
  <c r="M115" i="16" s="1"/>
  <c r="AI115" i="16"/>
  <c r="AJ120" i="16"/>
  <c r="AK14" i="16"/>
  <c r="AJ116" i="16"/>
  <c r="AH138" i="16"/>
  <c r="M138" i="16" s="1"/>
  <c r="AJ139" i="16"/>
  <c r="AJ148" i="16"/>
  <c r="AI20" i="16"/>
  <c r="M20" i="16" s="1"/>
  <c r="AI140" i="16"/>
  <c r="AI142" i="16"/>
  <c r="AI28" i="16"/>
  <c r="M28" i="16" s="1"/>
  <c r="AG150" i="16"/>
  <c r="AI143" i="16"/>
  <c r="AK34" i="16"/>
  <c r="AK72" i="16"/>
  <c r="AA115" i="16"/>
  <c r="AD115" i="16" s="1"/>
  <c r="AG152" i="16"/>
  <c r="AB20" i="16"/>
  <c r="AC50" i="16"/>
  <c r="AC93" i="16"/>
  <c r="AI149" i="16"/>
  <c r="AA178" i="16"/>
  <c r="AD178" i="16" s="1"/>
  <c r="AB178" i="16"/>
  <c r="AG174" i="16"/>
  <c r="AA174" i="16"/>
  <c r="AD174" i="16" s="1"/>
  <c r="AH68" i="16"/>
  <c r="AI68" i="16"/>
  <c r="M68" i="16" s="1"/>
  <c r="AC56" i="16"/>
  <c r="AK52" i="16"/>
  <c r="AI52" i="16"/>
  <c r="M52" i="16" s="1"/>
  <c r="AH52" i="16"/>
  <c r="AK32" i="16"/>
  <c r="AI32" i="16"/>
  <c r="M32" i="16" s="1"/>
  <c r="AK77" i="16"/>
  <c r="AJ77" i="16"/>
  <c r="AI77" i="16"/>
  <c r="M77" i="16" s="1"/>
  <c r="AG73" i="16"/>
  <c r="AA73" i="16"/>
  <c r="AD73" i="16" s="1"/>
  <c r="AB73" i="16"/>
  <c r="AH99" i="16"/>
  <c r="M99" i="16" s="1"/>
  <c r="AJ99" i="16"/>
  <c r="T173" i="16"/>
  <c r="W173" i="16"/>
  <c r="AH135" i="16"/>
  <c r="M135" i="16" s="1"/>
  <c r="AJ135" i="16"/>
  <c r="AJ86" i="16"/>
  <c r="AK86" i="16"/>
  <c r="AJ42" i="16"/>
  <c r="AK42" i="16"/>
  <c r="AA136" i="16"/>
  <c r="AD136" i="16" s="1"/>
  <c r="AG136" i="16"/>
  <c r="AH93" i="16"/>
  <c r="M93" i="16" s="1"/>
  <c r="AI93" i="16"/>
  <c r="AJ46" i="16"/>
  <c r="AK46" i="16"/>
  <c r="AK56" i="16"/>
  <c r="AI56" i="16"/>
  <c r="M56" i="16" s="1"/>
  <c r="AH56" i="16"/>
  <c r="AK40" i="16"/>
  <c r="AJ40" i="16"/>
  <c r="AI40" i="16"/>
  <c r="M40" i="16" s="1"/>
  <c r="AH145" i="16"/>
  <c r="M145" i="16" s="1"/>
  <c r="AI145" i="16"/>
  <c r="AH35" i="16"/>
  <c r="AI35" i="16"/>
  <c r="M35" i="16" s="1"/>
  <c r="AH23" i="16"/>
  <c r="AK23" i="16"/>
  <c r="AA89" i="16"/>
  <c r="AD89" i="16" s="1"/>
  <c r="AG89" i="16"/>
  <c r="AB89" i="16"/>
  <c r="AA69" i="16"/>
  <c r="AD69" i="16" s="1"/>
  <c r="AG69" i="16"/>
  <c r="AB145" i="16"/>
  <c r="AA143" i="16"/>
  <c r="AD143" i="16" s="1"/>
  <c r="AA141" i="16"/>
  <c r="AD141" i="16" s="1"/>
  <c r="AG60" i="16"/>
  <c r="AB45" i="16"/>
  <c r="AG33" i="16"/>
  <c r="AG64" i="16"/>
  <c r="AB60" i="16"/>
  <c r="AG53" i="16"/>
  <c r="AB49" i="16"/>
  <c r="AI47" i="16"/>
  <c r="M47" i="16" s="1"/>
  <c r="S16" i="16"/>
  <c r="W16" i="16" s="1"/>
  <c r="AE15" i="16"/>
  <c r="AH47" i="16"/>
  <c r="Z16" i="16"/>
  <c r="AG19" i="16"/>
  <c r="AB40" i="16"/>
  <c r="AG36" i="16"/>
  <c r="S61" i="16"/>
  <c r="W61" i="16" s="1"/>
  <c r="Z61" i="16"/>
  <c r="Z37" i="16"/>
  <c r="U37" i="16"/>
  <c r="X37" i="16" s="1"/>
  <c r="U36" i="16"/>
  <c r="X36" i="16" s="1"/>
  <c r="S36" i="16"/>
  <c r="W36" i="16" s="1"/>
  <c r="AB36" i="16"/>
  <c r="Z48" i="16"/>
  <c r="Z21" i="16"/>
  <c r="U12" i="16"/>
  <c r="X12" i="16" s="1"/>
  <c r="Z12" i="16"/>
  <c r="Z13" i="16"/>
  <c r="U14" i="16"/>
  <c r="X14" i="16" s="1"/>
  <c r="U17" i="16"/>
  <c r="X17" i="16" s="1"/>
  <c r="S21" i="16"/>
  <c r="W21" i="16" s="1"/>
  <c r="Z25" i="16"/>
  <c r="S25" i="16"/>
  <c r="W25" i="16" s="1"/>
  <c r="Z26" i="16"/>
  <c r="U26" i="16"/>
  <c r="X26" i="16" s="1"/>
  <c r="S69" i="16"/>
  <c r="W69" i="16" s="1"/>
  <c r="U86" i="16"/>
  <c r="X86" i="16" s="1"/>
  <c r="Z96" i="16"/>
  <c r="U96" i="16"/>
  <c r="X96" i="16" s="1"/>
  <c r="S97" i="16"/>
  <c r="W97" i="16" s="1"/>
  <c r="Z98" i="16"/>
  <c r="U98" i="16"/>
  <c r="X98" i="16" s="1"/>
  <c r="AT184" i="16"/>
  <c r="AT183" i="16"/>
  <c r="AZ184" i="16"/>
  <c r="AN184" i="16" s="1"/>
  <c r="S17" i="16"/>
  <c r="W17" i="16" s="1"/>
  <c r="Z82" i="16"/>
  <c r="U82" i="16"/>
  <c r="X82" i="16" s="1"/>
  <c r="Z87" i="16"/>
  <c r="U87" i="16"/>
  <c r="X87" i="16" s="1"/>
  <c r="U97" i="16"/>
  <c r="X97" i="16" s="1"/>
  <c r="U101" i="16"/>
  <c r="X101" i="16" s="1"/>
  <c r="S129" i="16"/>
  <c r="W129" i="16" s="1"/>
  <c r="S27" i="16"/>
  <c r="W27" i="16" s="1"/>
  <c r="S42" i="16"/>
  <c r="W42" i="16" s="1"/>
  <c r="BL184" i="16"/>
  <c r="BH184" i="16"/>
  <c r="AM155" i="16"/>
  <c r="AM147" i="16"/>
  <c r="AM139" i="16"/>
  <c r="AM131" i="16"/>
  <c r="AM123" i="16"/>
  <c r="AM115" i="16"/>
  <c r="AM107" i="16"/>
  <c r="AM99" i="16"/>
  <c r="AM91" i="16"/>
  <c r="AM81" i="16"/>
  <c r="AM73" i="16"/>
  <c r="AM65" i="16"/>
  <c r="AM57" i="16"/>
  <c r="AM183" i="16" s="1"/>
  <c r="BN179" i="16"/>
  <c r="AM179" i="16"/>
  <c r="BN163" i="16"/>
  <c r="BN183" i="16" s="1"/>
  <c r="AM163" i="16"/>
  <c r="I157" i="11"/>
  <c r="I139" i="10"/>
  <c r="I76" i="10"/>
  <c r="I75" i="13"/>
  <c r="I76" i="13"/>
  <c r="I196" i="11"/>
  <c r="I40" i="11"/>
  <c r="I120" i="14"/>
  <c r="I96" i="11"/>
  <c r="I96" i="10"/>
  <c r="I75" i="9"/>
  <c r="I211" i="14"/>
  <c r="I169" i="11"/>
  <c r="I182" i="14"/>
  <c r="I74" i="11"/>
  <c r="I187" i="11"/>
  <c r="I95" i="9"/>
  <c r="I95" i="15"/>
  <c r="I74" i="13"/>
  <c r="I168" i="11"/>
  <c r="I159" i="14"/>
  <c r="I95" i="14"/>
  <c r="I95" i="13"/>
  <c r="I158" i="10"/>
  <c r="I149" i="13"/>
  <c r="I154" i="14"/>
  <c r="I58" i="14"/>
  <c r="I149" i="9"/>
  <c r="I150" i="15"/>
  <c r="I40" i="15"/>
  <c r="I76" i="9"/>
  <c r="I37" i="14"/>
  <c r="I41" i="11"/>
  <c r="I41" i="10"/>
  <c r="I68" i="13"/>
  <c r="I140" i="15"/>
  <c r="I39" i="14"/>
  <c r="I39" i="13"/>
  <c r="I59" i="13"/>
  <c r="I59" i="14"/>
  <c r="I159" i="13"/>
  <c r="I177" i="14"/>
  <c r="I63" i="13"/>
  <c r="I216" i="14"/>
  <c r="I199" i="13"/>
  <c r="I66" i="14"/>
  <c r="I40" i="9"/>
  <c r="I122" i="10"/>
  <c r="I122" i="11"/>
  <c r="I125" i="14"/>
  <c r="I161" i="14"/>
  <c r="I143" i="13"/>
  <c r="I44" i="13"/>
  <c r="I44" i="14"/>
  <c r="I173" i="14"/>
  <c r="I129" i="13"/>
  <c r="I68" i="9"/>
  <c r="I215" i="14"/>
  <c r="I198" i="13"/>
  <c r="I56" i="14"/>
  <c r="I88" i="11"/>
  <c r="I88" i="14"/>
  <c r="I168" i="14"/>
  <c r="I40" i="13"/>
  <c r="I53" i="14"/>
  <c r="I53" i="13"/>
  <c r="I52" i="14"/>
  <c r="I155" i="13"/>
  <c r="I125" i="13"/>
  <c r="I210" i="14"/>
  <c r="I102" i="14"/>
  <c r="I130" i="11"/>
  <c r="I130" i="10"/>
  <c r="I124" i="13"/>
  <c r="I71" i="10"/>
  <c r="I83" i="14"/>
  <c r="I149" i="10"/>
  <c r="I84" i="11"/>
  <c r="I170" i="10"/>
  <c r="I170" i="11"/>
  <c r="I76" i="15"/>
  <c r="I88" i="10"/>
  <c r="I72" i="9"/>
  <c r="I139" i="11"/>
  <c r="I188" i="13"/>
  <c r="I61" i="13"/>
  <c r="I61" i="14"/>
  <c r="I72" i="15"/>
  <c r="I35" i="14"/>
  <c r="I65" i="14"/>
  <c r="I158" i="13"/>
  <c r="I165" i="13"/>
  <c r="I116" i="14"/>
  <c r="I116" i="13"/>
  <c r="I88" i="13"/>
  <c r="I72" i="14"/>
  <c r="I72" i="13"/>
  <c r="I73" i="14"/>
  <c r="I73" i="13"/>
  <c r="I122" i="9"/>
  <c r="I204" i="14"/>
  <c r="I187" i="13"/>
  <c r="I68" i="11"/>
  <c r="I68" i="10"/>
  <c r="I84" i="13"/>
  <c r="I193" i="13"/>
  <c r="I167" i="13"/>
  <c r="I179" i="14"/>
  <c r="I38" i="13"/>
  <c r="I117" i="13"/>
  <c r="I141" i="14"/>
  <c r="I129" i="11"/>
  <c r="I119" i="14"/>
  <c r="I113" i="10"/>
  <c r="I169" i="10"/>
  <c r="I183" i="15"/>
  <c r="I118" i="10"/>
  <c r="I118" i="11"/>
  <c r="I187" i="14"/>
  <c r="I165" i="14"/>
  <c r="I168" i="13"/>
  <c r="I180" i="14"/>
  <c r="I123" i="13"/>
  <c r="I134" i="14"/>
  <c r="I173" i="15"/>
  <c r="I183" i="14"/>
  <c r="I122" i="15"/>
  <c r="I131" i="13"/>
  <c r="I178" i="14"/>
  <c r="I163" i="13"/>
  <c r="I121" i="13"/>
  <c r="I128" i="13"/>
  <c r="I115" i="13"/>
  <c r="I127" i="13"/>
  <c r="I128" i="14"/>
  <c r="I124" i="14"/>
  <c r="I172" i="14"/>
  <c r="I129" i="10"/>
  <c r="I174" i="14"/>
  <c r="I160" i="14"/>
  <c r="I164" i="13"/>
  <c r="I114" i="14"/>
  <c r="I169" i="13"/>
  <c r="I107" i="14"/>
  <c r="I140" i="14"/>
  <c r="I158" i="11"/>
  <c r="I139" i="9"/>
  <c r="I71" i="11"/>
  <c r="I187" i="10"/>
  <c r="I171" i="13"/>
  <c r="I129" i="14"/>
  <c r="I91" i="10"/>
  <c r="I42" i="14"/>
  <c r="I126" i="13"/>
  <c r="I35" i="13"/>
  <c r="I164" i="14"/>
  <c r="I160" i="13"/>
  <c r="I151" i="14"/>
  <c r="I150" i="13"/>
  <c r="I66" i="13"/>
  <c r="I145" i="13"/>
  <c r="I72" i="10"/>
  <c r="I72" i="11"/>
  <c r="I132" i="11"/>
  <c r="I172" i="11"/>
  <c r="I176" i="14"/>
  <c r="I60" i="14"/>
  <c r="I60" i="13"/>
  <c r="I135" i="11"/>
  <c r="I84" i="10"/>
  <c r="I171" i="14"/>
  <c r="I171" i="10"/>
  <c r="I118" i="15"/>
  <c r="I118" i="9"/>
  <c r="I144" i="11"/>
  <c r="I163" i="15"/>
  <c r="I159" i="9"/>
  <c r="I91" i="14"/>
  <c r="I91" i="13"/>
  <c r="I73" i="15"/>
  <c r="I38" i="14"/>
  <c r="I83" i="13"/>
  <c r="I122" i="14"/>
  <c r="I148" i="15"/>
  <c r="I143" i="15"/>
  <c r="I170" i="14"/>
  <c r="I195" i="9"/>
  <c r="AA87" i="16" l="1"/>
  <c r="AD87" i="16" s="1"/>
  <c r="AB87" i="16"/>
  <c r="AG87" i="16"/>
  <c r="AA82" i="16"/>
  <c r="AD82" i="16" s="1"/>
  <c r="AB82" i="16"/>
  <c r="AG82" i="16"/>
  <c r="BN184" i="16"/>
  <c r="AA96" i="16"/>
  <c r="AD96" i="16" s="1"/>
  <c r="AG96" i="16"/>
  <c r="AB96" i="16"/>
  <c r="AA26" i="16"/>
  <c r="AD26" i="16" s="1"/>
  <c r="AB26" i="16"/>
  <c r="AG26" i="16"/>
  <c r="AA25" i="16"/>
  <c r="AD25" i="16" s="1"/>
  <c r="AG25" i="16"/>
  <c r="AB25" i="16"/>
  <c r="AG13" i="16"/>
  <c r="AB13" i="16"/>
  <c r="AA13" i="16"/>
  <c r="AD13" i="16" s="1"/>
  <c r="AA48" i="16"/>
  <c r="AD48" i="16" s="1"/>
  <c r="AG48" i="16"/>
  <c r="AB48" i="16"/>
  <c r="AA61" i="16"/>
  <c r="AD61" i="16" s="1"/>
  <c r="AB61" i="16"/>
  <c r="AG61" i="16"/>
  <c r="AI36" i="16"/>
  <c r="M36" i="16" s="1"/>
  <c r="AH36" i="16"/>
  <c r="AK36" i="16"/>
  <c r="AJ36" i="16"/>
  <c r="AH19" i="16"/>
  <c r="AI19" i="16"/>
  <c r="M19" i="16" s="1"/>
  <c r="AK19" i="16"/>
  <c r="AJ19" i="16"/>
  <c r="AC49" i="16"/>
  <c r="AE49" i="16"/>
  <c r="AE60" i="16"/>
  <c r="AC60" i="16"/>
  <c r="AJ33" i="16"/>
  <c r="AI33" i="16"/>
  <c r="M33" i="16" s="1"/>
  <c r="AH33" i="16"/>
  <c r="AK33" i="16"/>
  <c r="AH60" i="16"/>
  <c r="AK60" i="16"/>
  <c r="AJ60" i="16"/>
  <c r="AI60" i="16"/>
  <c r="M60" i="16" s="1"/>
  <c r="AH89" i="16"/>
  <c r="AK89" i="16"/>
  <c r="AJ89" i="16"/>
  <c r="AI89" i="16"/>
  <c r="M89" i="16" s="1"/>
  <c r="AH136" i="16"/>
  <c r="M136" i="16" s="1"/>
  <c r="AJ136" i="16"/>
  <c r="AI136" i="16"/>
  <c r="AE73" i="16"/>
  <c r="AC73" i="16"/>
  <c r="AJ73" i="16"/>
  <c r="AI73" i="16"/>
  <c r="M73" i="16" s="1"/>
  <c r="AH73" i="16"/>
  <c r="AK73" i="16"/>
  <c r="AC178" i="16"/>
  <c r="AE178" i="16"/>
  <c r="AJ152" i="16"/>
  <c r="AI152" i="16"/>
  <c r="AH152" i="16"/>
  <c r="M152" i="16" s="1"/>
  <c r="AA98" i="16"/>
  <c r="AD98" i="16" s="1"/>
  <c r="AB98" i="16"/>
  <c r="AG98" i="16"/>
  <c r="AA12" i="16"/>
  <c r="AD12" i="16" s="1"/>
  <c r="AG12" i="16"/>
  <c r="AB12" i="16"/>
  <c r="AG21" i="16"/>
  <c r="AA21" i="16"/>
  <c r="AD21" i="16" s="1"/>
  <c r="AB21" i="16"/>
  <c r="AE36" i="16"/>
  <c r="AC36" i="16"/>
  <c r="AA37" i="16"/>
  <c r="AD37" i="16" s="1"/>
  <c r="AB37" i="16"/>
  <c r="AG37" i="16"/>
  <c r="AC40" i="16"/>
  <c r="AE40" i="16"/>
  <c r="AA16" i="16"/>
  <c r="AD16" i="16" s="1"/>
  <c r="AB16" i="16"/>
  <c r="AG16" i="16"/>
  <c r="AJ53" i="16"/>
  <c r="AI53" i="16"/>
  <c r="M53" i="16" s="1"/>
  <c r="AH53" i="16"/>
  <c r="AK53" i="16"/>
  <c r="AJ64" i="16"/>
  <c r="AI64" i="16"/>
  <c r="M64" i="16" s="1"/>
  <c r="AH64" i="16"/>
  <c r="AK64" i="16"/>
  <c r="AE45" i="16"/>
  <c r="AC45" i="16"/>
  <c r="AE145" i="16"/>
  <c r="AC145" i="16"/>
  <c r="AH69" i="16"/>
  <c r="AK69" i="16"/>
  <c r="AJ69" i="16"/>
  <c r="AI69" i="16"/>
  <c r="M69" i="16" s="1"/>
  <c r="AE89" i="16"/>
  <c r="AC89" i="16"/>
  <c r="AI174" i="16"/>
  <c r="M174" i="16" s="1"/>
  <c r="AJ174" i="16"/>
  <c r="AK174" i="16"/>
  <c r="AH174" i="16"/>
  <c r="AE20" i="16"/>
  <c r="AC20" i="16"/>
  <c r="AI150" i="16"/>
  <c r="AJ150" i="16"/>
  <c r="AH150" i="16"/>
  <c r="M150" i="16" s="1"/>
  <c r="I64" i="11"/>
  <c r="I205" i="15"/>
  <c r="I188" i="9"/>
  <c r="I96" i="15"/>
  <c r="I204" i="15"/>
  <c r="I130" i="15"/>
  <c r="I68" i="15"/>
  <c r="I187" i="9"/>
  <c r="I186" i="11"/>
  <c r="I186" i="10"/>
  <c r="I213" i="15"/>
  <c r="I196" i="9"/>
  <c r="I74" i="10"/>
  <c r="I119" i="13"/>
  <c r="I39" i="11"/>
  <c r="I39" i="10"/>
  <c r="I124" i="15"/>
  <c r="I212" i="15"/>
  <c r="I132" i="14"/>
  <c r="I84" i="14"/>
  <c r="I102" i="13"/>
  <c r="I56" i="13"/>
  <c r="I132" i="13"/>
  <c r="I157" i="13"/>
  <c r="I137" i="14"/>
  <c r="I181" i="15"/>
  <c r="I91" i="11"/>
  <c r="I65" i="13"/>
  <c r="I175" i="14"/>
  <c r="I73" i="11"/>
  <c r="I52" i="13"/>
  <c r="I167" i="14"/>
  <c r="I115" i="10"/>
  <c r="I73" i="9"/>
  <c r="I215" i="15"/>
  <c r="I198" i="9"/>
  <c r="I96" i="9"/>
  <c r="I142" i="14"/>
  <c r="I75" i="10"/>
  <c r="I75" i="11"/>
  <c r="I96" i="14"/>
  <c r="I96" i="13"/>
  <c r="I181" i="14"/>
  <c r="I98" i="15"/>
  <c r="I98" i="9"/>
  <c r="I158" i="9"/>
  <c r="I162" i="15"/>
  <c r="I74" i="15"/>
  <c r="I74" i="9"/>
  <c r="I32" i="14"/>
  <c r="I32" i="13"/>
  <c r="I168" i="15"/>
  <c r="I32" i="11"/>
  <c r="I32" i="10"/>
  <c r="I48" i="11"/>
  <c r="I48" i="10"/>
  <c r="I48" i="15"/>
  <c r="I48" i="9"/>
  <c r="I129" i="15"/>
  <c r="I129" i="9"/>
  <c r="I194" i="11"/>
  <c r="I194" i="10"/>
  <c r="I83" i="10"/>
  <c r="I83" i="11"/>
  <c r="I148" i="13"/>
  <c r="I133" i="15"/>
  <c r="I133" i="9"/>
  <c r="I136" i="14"/>
  <c r="I136" i="13"/>
  <c r="I84" i="9"/>
  <c r="I84" i="15"/>
  <c r="I133" i="10"/>
  <c r="I133" i="11"/>
  <c r="I141" i="13"/>
  <c r="I195" i="13"/>
  <c r="I212" i="14"/>
  <c r="I71" i="14"/>
  <c r="I71" i="13"/>
  <c r="I133" i="14"/>
  <c r="I180" i="15"/>
  <c r="I168" i="9"/>
  <c r="I57" i="15"/>
  <c r="I57" i="9"/>
  <c r="I168" i="10"/>
  <c r="I94" i="13"/>
  <c r="I94" i="14"/>
  <c r="I82" i="15"/>
  <c r="I82" i="9"/>
  <c r="I169" i="14"/>
  <c r="I202" i="14"/>
  <c r="I185" i="13"/>
  <c r="I213" i="14"/>
  <c r="I196" i="13"/>
  <c r="I82" i="13"/>
  <c r="I82" i="14"/>
  <c r="I82" i="11"/>
  <c r="I82" i="10"/>
  <c r="I146" i="10"/>
  <c r="I36" i="13"/>
  <c r="I36" i="14"/>
  <c r="I141" i="10"/>
  <c r="I141" i="11"/>
  <c r="I57" i="13"/>
  <c r="I57" i="14"/>
  <c r="I153" i="15"/>
  <c r="I187" i="15"/>
  <c r="I130" i="9"/>
  <c r="I126" i="10"/>
  <c r="I90" i="15"/>
  <c r="I116" i="10"/>
  <c r="I95" i="10"/>
  <c r="I95" i="11"/>
  <c r="I83" i="15"/>
  <c r="I83" i="9"/>
  <c r="I198" i="10"/>
  <c r="I198" i="11"/>
  <c r="I171" i="15"/>
  <c r="I170" i="13"/>
  <c r="I73" i="10"/>
  <c r="I140" i="13"/>
  <c r="I65" i="10"/>
  <c r="I65" i="11"/>
  <c r="I67" i="10"/>
  <c r="I67" i="11"/>
  <c r="I54" i="9"/>
  <c r="I54" i="15"/>
  <c r="I54" i="10"/>
  <c r="I54" i="11"/>
  <c r="I89" i="13"/>
  <c r="I89" i="14"/>
  <c r="I193" i="11"/>
  <c r="I193" i="10"/>
  <c r="I193" i="9"/>
  <c r="I210" i="15"/>
  <c r="I67" i="14"/>
  <c r="I67" i="13"/>
  <c r="I109" i="13"/>
  <c r="I109" i="14"/>
  <c r="I80" i="14"/>
  <c r="I80" i="13"/>
  <c r="I33" i="14"/>
  <c r="I33" i="13"/>
  <c r="I64" i="14"/>
  <c r="I64" i="13"/>
  <c r="I108" i="14"/>
  <c r="I108" i="13"/>
  <c r="I69" i="13"/>
  <c r="I69" i="14"/>
  <c r="I54" i="13"/>
  <c r="I54" i="14"/>
  <c r="I163" i="9"/>
  <c r="I189" i="14"/>
  <c r="I124" i="11"/>
  <c r="I92" i="13"/>
  <c r="I92" i="14"/>
  <c r="I124" i="10"/>
  <c r="I195" i="11"/>
  <c r="I195" i="10"/>
  <c r="I188" i="11"/>
  <c r="I188" i="10"/>
  <c r="I55" i="14"/>
  <c r="I55" i="13"/>
  <c r="I43" i="13"/>
  <c r="I43" i="14"/>
  <c r="I147" i="14"/>
  <c r="I146" i="13"/>
  <c r="I62" i="13"/>
  <c r="I62" i="14"/>
  <c r="I47" i="14"/>
  <c r="I47" i="13"/>
  <c r="I106" i="14"/>
  <c r="I106" i="13"/>
  <c r="I203" i="14"/>
  <c r="I186" i="13"/>
  <c r="I48" i="14"/>
  <c r="I48" i="13"/>
  <c r="I163" i="10"/>
  <c r="I163" i="11"/>
  <c r="I41" i="15"/>
  <c r="I41" i="9"/>
  <c r="I149" i="14"/>
  <c r="I142" i="10"/>
  <c r="I142" i="11"/>
  <c r="I184" i="14"/>
  <c r="I153" i="14"/>
  <c r="I185" i="14"/>
  <c r="I127" i="11"/>
  <c r="I146" i="14"/>
  <c r="I171" i="11"/>
  <c r="I137" i="13"/>
  <c r="I144" i="13"/>
  <c r="I156" i="13"/>
  <c r="I185" i="15"/>
  <c r="I166" i="14"/>
  <c r="I136" i="15"/>
  <c r="I136" i="9"/>
  <c r="I186" i="15"/>
  <c r="I169" i="9"/>
  <c r="I116" i="15"/>
  <c r="I116" i="9"/>
  <c r="I161" i="11"/>
  <c r="I150" i="10"/>
  <c r="I150" i="11"/>
  <c r="I142" i="13"/>
  <c r="I143" i="14"/>
  <c r="I126" i="14"/>
  <c r="I170" i="9"/>
  <c r="I134" i="13"/>
  <c r="I115" i="9"/>
  <c r="I115" i="15"/>
  <c r="I182" i="15"/>
  <c r="I157" i="14"/>
  <c r="I151" i="13"/>
  <c r="I152" i="14"/>
  <c r="I152" i="11"/>
  <c r="I142" i="15"/>
  <c r="I148" i="11"/>
  <c r="I141" i="9"/>
  <c r="I136" i="11"/>
  <c r="I152" i="9"/>
  <c r="I130" i="13"/>
  <c r="I130" i="14"/>
  <c r="I120" i="10"/>
  <c r="I120" i="11"/>
  <c r="I147" i="13"/>
  <c r="I148" i="14"/>
  <c r="I131" i="14"/>
  <c r="I138" i="14"/>
  <c r="I177" i="15"/>
  <c r="I135" i="14"/>
  <c r="I186" i="9"/>
  <c r="I203" i="15"/>
  <c r="I52" i="15"/>
  <c r="I124" i="9"/>
  <c r="I39" i="9"/>
  <c r="I39" i="15"/>
  <c r="I197" i="11"/>
  <c r="I197" i="10"/>
  <c r="I93" i="9"/>
  <c r="I93" i="15"/>
  <c r="I120" i="15"/>
  <c r="I120" i="9"/>
  <c r="I52" i="11"/>
  <c r="I52" i="10"/>
  <c r="I138" i="13"/>
  <c r="I139" i="14"/>
  <c r="I64" i="15"/>
  <c r="I197" i="9"/>
  <c r="I214" i="15"/>
  <c r="I121" i="11"/>
  <c r="I141" i="15"/>
  <c r="I140" i="9"/>
  <c r="I138" i="11"/>
  <c r="I138" i="10"/>
  <c r="I107" i="9"/>
  <c r="I107" i="15"/>
  <c r="I80" i="11"/>
  <c r="I80" i="10"/>
  <c r="I37" i="15"/>
  <c r="I37" i="9"/>
  <c r="I139" i="15"/>
  <c r="I138" i="9"/>
  <c r="I159" i="10"/>
  <c r="I159" i="11"/>
  <c r="I107" i="10"/>
  <c r="I107" i="11"/>
  <c r="I32" i="9"/>
  <c r="I117" i="11"/>
  <c r="I117" i="10"/>
  <c r="I140" i="11"/>
  <c r="I140" i="10"/>
  <c r="I38" i="10"/>
  <c r="I38" i="11"/>
  <c r="I88" i="9"/>
  <c r="I88" i="15"/>
  <c r="I38" i="9"/>
  <c r="I38" i="15"/>
  <c r="I80" i="9"/>
  <c r="I80" i="15"/>
  <c r="I37" i="11"/>
  <c r="I37" i="10"/>
  <c r="I114" i="11"/>
  <c r="I114" i="10"/>
  <c r="I114" i="15"/>
  <c r="I114" i="9"/>
  <c r="I185" i="9"/>
  <c r="I202" i="15"/>
  <c r="I90" i="10"/>
  <c r="I90" i="11"/>
  <c r="I171" i="9"/>
  <c r="I188" i="15"/>
  <c r="I125" i="11"/>
  <c r="I142" i="9"/>
  <c r="I147" i="9"/>
  <c r="I166" i="11"/>
  <c r="I67" i="15"/>
  <c r="I67" i="9"/>
  <c r="I118" i="13"/>
  <c r="I118" i="14"/>
  <c r="I147" i="11"/>
  <c r="I147" i="10"/>
  <c r="I194" i="9"/>
  <c r="I211" i="15"/>
  <c r="I94" i="11"/>
  <c r="I94" i="10"/>
  <c r="I162" i="11"/>
  <c r="I42" i="9"/>
  <c r="I42" i="15"/>
  <c r="I94" i="15"/>
  <c r="I94" i="9"/>
  <c r="I185" i="11"/>
  <c r="I185" i="10"/>
  <c r="I156" i="14"/>
  <c r="I150" i="9"/>
  <c r="I151" i="15"/>
  <c r="I65" i="15"/>
  <c r="I65" i="9"/>
  <c r="AI16" i="16" l="1"/>
  <c r="M16" i="16" s="1"/>
  <c r="AJ16" i="16"/>
  <c r="AH16" i="16"/>
  <c r="AK16" i="16"/>
  <c r="AE37" i="16"/>
  <c r="AC37" i="16"/>
  <c r="AC21" i="16"/>
  <c r="AE21" i="16"/>
  <c r="AH21" i="16"/>
  <c r="AI21" i="16"/>
  <c r="M21" i="16" s="1"/>
  <c r="AK21" i="16"/>
  <c r="AJ21" i="16"/>
  <c r="AK12" i="16"/>
  <c r="AI12" i="16"/>
  <c r="M12" i="16" s="1"/>
  <c r="AJ12" i="16"/>
  <c r="AH12" i="16"/>
  <c r="AI98" i="16"/>
  <c r="AH98" i="16"/>
  <c r="M98" i="16" s="1"/>
  <c r="AJ98" i="16"/>
  <c r="AC61" i="16"/>
  <c r="AE61" i="16"/>
  <c r="AC48" i="16"/>
  <c r="AE48" i="16"/>
  <c r="AC13" i="16"/>
  <c r="AE13" i="16"/>
  <c r="AE25" i="16"/>
  <c r="AC25" i="16"/>
  <c r="AC26" i="16"/>
  <c r="AE26" i="16"/>
  <c r="AC96" i="16"/>
  <c r="AE96" i="16"/>
  <c r="AJ82" i="16"/>
  <c r="AI82" i="16"/>
  <c r="M82" i="16" s="1"/>
  <c r="AH82" i="16"/>
  <c r="AK82" i="16"/>
  <c r="AC87" i="16"/>
  <c r="AE87" i="16"/>
  <c r="AC16" i="16"/>
  <c r="AE16" i="16"/>
  <c r="AH37" i="16"/>
  <c r="AK37" i="16"/>
  <c r="AJ37" i="16"/>
  <c r="AI37" i="16"/>
  <c r="M37" i="16" s="1"/>
  <c r="AC12" i="16"/>
  <c r="AE12" i="16"/>
  <c r="AE98" i="16"/>
  <c r="AC98" i="16"/>
  <c r="AH61" i="16"/>
  <c r="AI61" i="16"/>
  <c r="M61" i="16" s="1"/>
  <c r="AK61" i="16"/>
  <c r="AJ61" i="16"/>
  <c r="AH48" i="16"/>
  <c r="AJ48" i="16"/>
  <c r="AI48" i="16"/>
  <c r="M48" i="16" s="1"/>
  <c r="AK48" i="16"/>
  <c r="AK13" i="16"/>
  <c r="AJ13" i="16"/>
  <c r="AI13" i="16"/>
  <c r="M13" i="16" s="1"/>
  <c r="AH13" i="16"/>
  <c r="AJ25" i="16"/>
  <c r="AK25" i="16"/>
  <c r="AI25" i="16"/>
  <c r="M25" i="16" s="1"/>
  <c r="AH25" i="16"/>
  <c r="AH26" i="16"/>
  <c r="AK26" i="16"/>
  <c r="AJ26" i="16"/>
  <c r="AI26" i="16"/>
  <c r="M26" i="16" s="1"/>
  <c r="AI96" i="16"/>
  <c r="AH96" i="16"/>
  <c r="M96" i="16" s="1"/>
  <c r="AJ96" i="16"/>
  <c r="AC82" i="16"/>
  <c r="AE82" i="16"/>
  <c r="AK87" i="16"/>
  <c r="AH87" i="16"/>
  <c r="AI87" i="16"/>
  <c r="M87" i="16" s="1"/>
  <c r="AJ87" i="16"/>
  <c r="I155" i="15"/>
  <c r="I32" i="15"/>
  <c r="I90" i="9"/>
  <c r="I64" i="9"/>
  <c r="I52" i="9"/>
  <c r="I126" i="11"/>
  <c r="I64" i="10"/>
  <c r="I42" i="11"/>
  <c r="I42" i="10"/>
  <c r="I98" i="11"/>
  <c r="I98" i="10"/>
  <c r="I57" i="11"/>
  <c r="I57" i="10"/>
  <c r="I151" i="11"/>
  <c r="I155" i="10"/>
  <c r="I155" i="11"/>
  <c r="I120" i="13"/>
  <c r="I133" i="13"/>
  <c r="I71" i="9"/>
  <c r="I71" i="15"/>
  <c r="I146" i="9"/>
  <c r="I147" i="15"/>
  <c r="I60" i="10"/>
  <c r="I60" i="11"/>
  <c r="I36" i="10"/>
  <c r="I36" i="11"/>
  <c r="I60" i="15"/>
  <c r="I60" i="9"/>
  <c r="I108" i="11"/>
  <c r="I108" i="10"/>
  <c r="I169" i="15"/>
  <c r="I36" i="9"/>
  <c r="I36" i="15"/>
  <c r="I108" i="15"/>
  <c r="I108" i="9"/>
  <c r="I56" i="11"/>
  <c r="I56" i="10"/>
  <c r="I56" i="9"/>
  <c r="I56" i="15"/>
  <c r="I165" i="15"/>
  <c r="I167" i="15"/>
  <c r="I151" i="10"/>
  <c r="I127" i="10"/>
  <c r="I44" i="15"/>
  <c r="I44" i="9"/>
  <c r="I109" i="9"/>
  <c r="I109" i="15"/>
  <c r="I53" i="11"/>
  <c r="I53" i="10"/>
  <c r="I164" i="11"/>
  <c r="I35" i="15"/>
  <c r="I35" i="9"/>
  <c r="I33" i="15"/>
  <c r="I33" i="9"/>
  <c r="I89" i="11"/>
  <c r="I89" i="10"/>
  <c r="I44" i="11"/>
  <c r="I44" i="10"/>
  <c r="I35" i="10"/>
  <c r="I35" i="11"/>
  <c r="I58" i="10"/>
  <c r="I58" i="11"/>
  <c r="I61" i="11"/>
  <c r="I61" i="10"/>
  <c r="I109" i="10"/>
  <c r="I109" i="11"/>
  <c r="I53" i="15"/>
  <c r="I53" i="9"/>
  <c r="I89" i="9"/>
  <c r="I89" i="15"/>
  <c r="I58" i="9"/>
  <c r="I58" i="15"/>
  <c r="I61" i="15"/>
  <c r="I61" i="9"/>
  <c r="I33" i="10"/>
  <c r="I33" i="11"/>
  <c r="I148" i="9"/>
  <c r="I34" i="15"/>
  <c r="I34" i="9"/>
  <c r="I66" i="15"/>
  <c r="I66" i="9"/>
  <c r="I92" i="15"/>
  <c r="I92" i="9"/>
  <c r="I106" i="15"/>
  <c r="I106" i="9"/>
  <c r="I91" i="15"/>
  <c r="I91" i="9"/>
  <c r="I199" i="11"/>
  <c r="I199" i="10"/>
  <c r="I55" i="11"/>
  <c r="I55" i="10"/>
  <c r="I166" i="13"/>
  <c r="I172" i="13"/>
  <c r="I62" i="15"/>
  <c r="I62" i="9"/>
  <c r="I34" i="10"/>
  <c r="I34" i="11"/>
  <c r="I106" i="11"/>
  <c r="I106" i="10"/>
  <c r="I69" i="10"/>
  <c r="I69" i="11"/>
  <c r="I43" i="10"/>
  <c r="I43" i="11"/>
  <c r="I59" i="11"/>
  <c r="I59" i="10"/>
  <c r="I47" i="15"/>
  <c r="I47" i="9"/>
  <c r="I62" i="11"/>
  <c r="I62" i="10"/>
  <c r="I102" i="9"/>
  <c r="I102" i="15"/>
  <c r="I92" i="11"/>
  <c r="I92" i="10"/>
  <c r="I69" i="15"/>
  <c r="I69" i="9"/>
  <c r="I216" i="15"/>
  <c r="I199" i="9"/>
  <c r="I43" i="15"/>
  <c r="I43" i="9"/>
  <c r="I63" i="11"/>
  <c r="I63" i="10"/>
  <c r="I59" i="9"/>
  <c r="I59" i="15"/>
  <c r="I47" i="10"/>
  <c r="I47" i="11"/>
  <c r="I102" i="11"/>
  <c r="I102" i="10"/>
  <c r="I66" i="10"/>
  <c r="I66" i="11"/>
  <c r="I55" i="15"/>
  <c r="I55" i="9"/>
  <c r="I63" i="9"/>
  <c r="I63" i="15"/>
  <c r="I154" i="15"/>
  <c r="I149" i="15"/>
  <c r="I121" i="15"/>
  <c r="I132" i="15"/>
  <c r="I166" i="10"/>
  <c r="I172" i="10"/>
  <c r="I125" i="15"/>
  <c r="I135" i="15"/>
  <c r="I166" i="9"/>
  <c r="I172" i="9"/>
  <c r="I178" i="15"/>
  <c r="I189" i="15"/>
  <c r="I117" i="9"/>
  <c r="I121" i="10"/>
  <c r="I132" i="10"/>
  <c r="I113" i="9"/>
  <c r="I131" i="11"/>
  <c r="I137" i="11"/>
  <c r="I166" i="15"/>
  <c r="I161" i="9"/>
  <c r="I122" i="13"/>
  <c r="I127" i="9"/>
  <c r="I148" i="10"/>
  <c r="I157" i="9"/>
  <c r="I161" i="15"/>
  <c r="I119" i="11"/>
  <c r="I128" i="11"/>
  <c r="I119" i="10"/>
  <c r="I152" i="10"/>
  <c r="I156" i="11"/>
  <c r="I117" i="15"/>
  <c r="I135" i="13"/>
  <c r="I139" i="13"/>
  <c r="I161" i="10"/>
  <c r="I152" i="13"/>
  <c r="I161" i="13"/>
  <c r="I153" i="13"/>
  <c r="I162" i="13"/>
  <c r="I121" i="9"/>
  <c r="I132" i="9"/>
  <c r="I145" i="10"/>
  <c r="I145" i="11"/>
  <c r="I125" i="9"/>
  <c r="I135" i="9"/>
  <c r="I125" i="10"/>
  <c r="I135" i="10"/>
  <c r="I113" i="15"/>
  <c r="I136" i="10"/>
  <c r="I123" i="11"/>
  <c r="I134" i="11"/>
  <c r="I127" i="15"/>
  <c r="I165" i="11"/>
  <c r="I157" i="10"/>
  <c r="I46" i="9"/>
  <c r="I46" i="15"/>
  <c r="I126" i="15"/>
  <c r="I126" i="9"/>
  <c r="I46" i="11"/>
  <c r="I46" i="10"/>
  <c r="I160" i="9"/>
  <c r="I160" i="10"/>
  <c r="I160" i="11"/>
  <c r="I93" i="11"/>
  <c r="I93" i="10"/>
  <c r="I167" i="10"/>
  <c r="I167" i="11"/>
  <c r="I157" i="15"/>
  <c r="I152" i="15"/>
  <c r="I151" i="9"/>
  <c r="I184" i="15"/>
  <c r="I153" i="9"/>
  <c r="I156" i="15"/>
  <c r="I145" i="9"/>
  <c r="I146" i="15"/>
  <c r="I153" i="11"/>
  <c r="I81" i="15"/>
  <c r="I81" i="9"/>
  <c r="I81" i="10"/>
  <c r="I81" i="11"/>
  <c r="M183" i="16" l="1"/>
  <c r="I155" i="9"/>
  <c r="I159" i="15"/>
  <c r="I174" i="15"/>
  <c r="I179" i="15"/>
  <c r="I167" i="9"/>
  <c r="I158" i="15"/>
  <c r="I172" i="15"/>
  <c r="I154" i="10"/>
  <c r="I164" i="10"/>
  <c r="I154" i="9"/>
  <c r="I164" i="9"/>
  <c r="I128" i="10"/>
  <c r="I153" i="10"/>
  <c r="I162" i="10"/>
  <c r="I119" i="9"/>
  <c r="I128" i="9"/>
  <c r="I131" i="15"/>
  <c r="I138" i="15"/>
  <c r="I165" i="10"/>
  <c r="I145" i="15"/>
  <c r="I160" i="15"/>
  <c r="I162" i="9"/>
  <c r="I164" i="15"/>
  <c r="I176" i="15"/>
  <c r="I119" i="15"/>
  <c r="I128" i="15"/>
  <c r="I170" i="15"/>
  <c r="I144" i="9"/>
  <c r="I156" i="9"/>
  <c r="I123" i="15"/>
  <c r="I134" i="15"/>
  <c r="I131" i="9"/>
  <c r="I137" i="9"/>
  <c r="I144" i="10"/>
  <c r="I156" i="10"/>
  <c r="I165" i="9"/>
  <c r="I123" i="10"/>
  <c r="I134" i="10"/>
  <c r="I131" i="10"/>
  <c r="I137" i="10"/>
  <c r="I175" i="15"/>
  <c r="I123" i="9"/>
  <c r="I134" i="9"/>
</calcChain>
</file>

<file path=xl/sharedStrings.xml><?xml version="1.0" encoding="utf-8"?>
<sst xmlns="http://schemas.openxmlformats.org/spreadsheetml/2006/main" count="4923" uniqueCount="526">
  <si>
    <t>VOLUME DISPO</t>
  </si>
  <si>
    <t>Bourgogne rouge</t>
  </si>
  <si>
    <t>Mancey</t>
  </si>
  <si>
    <t>PRIX ACHAT         € HT</t>
  </si>
  <si>
    <t>&gt; 2000</t>
  </si>
  <si>
    <t>Bourgogne blanc</t>
  </si>
  <si>
    <t>Chablis</t>
  </si>
  <si>
    <t>&gt; 1500</t>
  </si>
  <si>
    <t>MILLESIME</t>
  </si>
  <si>
    <t>Pommard 1er cru</t>
  </si>
  <si>
    <t>CUVEE</t>
  </si>
  <si>
    <t>Les Vignots</t>
  </si>
  <si>
    <t>Les Fremiers</t>
  </si>
  <si>
    <t>Bordeaux rouge</t>
  </si>
  <si>
    <t>Cht Ninon</t>
  </si>
  <si>
    <t>&gt;2500</t>
  </si>
  <si>
    <t>Cht Panchille</t>
  </si>
  <si>
    <t>Côtes de Castillon</t>
  </si>
  <si>
    <t>Cht Pierriere</t>
  </si>
  <si>
    <t>Christine</t>
  </si>
  <si>
    <t>2009 /2010</t>
  </si>
  <si>
    <t>600 / 1500</t>
  </si>
  <si>
    <t>Côtes de Bourg</t>
  </si>
  <si>
    <t>Cht Grand Launay</t>
  </si>
  <si>
    <t>Premières Côtes de Bdx</t>
  </si>
  <si>
    <t>Cht Grand Plantier</t>
  </si>
  <si>
    <t>Bordeaux blanc sec</t>
  </si>
  <si>
    <t>Cht Grand Verdus</t>
  </si>
  <si>
    <t>Sauvignon</t>
  </si>
  <si>
    <t>Graves blanc</t>
  </si>
  <si>
    <t>Cht Moulin de Ségurat</t>
  </si>
  <si>
    <t>sauvignon</t>
  </si>
  <si>
    <t>Graves rouge</t>
  </si>
  <si>
    <t xml:space="preserve">St Emilion grand cru </t>
  </si>
  <si>
    <t>Benjamin de Sansonnet</t>
  </si>
  <si>
    <t>Cht Croix de Segeuy</t>
  </si>
  <si>
    <t>Montagne St Emilion</t>
  </si>
  <si>
    <t>Cht Bechereau</t>
  </si>
  <si>
    <t>Lalande de Pomerol</t>
  </si>
  <si>
    <t>Pomerol</t>
  </si>
  <si>
    <t>Cht du Couvent</t>
  </si>
  <si>
    <t>Pauillac</t>
  </si>
  <si>
    <t>Cht Gaudin</t>
  </si>
  <si>
    <t>St Estephe</t>
  </si>
  <si>
    <t>Cht Haut Tour de Coutelin</t>
  </si>
  <si>
    <t>Cht Pontac Monplaisir</t>
  </si>
  <si>
    <t>Pessac Léognan rouge</t>
  </si>
  <si>
    <t>Pessac Léognan blanc</t>
  </si>
  <si>
    <t xml:space="preserve">St Julien </t>
  </si>
  <si>
    <t>Cht Peymartin</t>
  </si>
  <si>
    <t>Listrac Médoc</t>
  </si>
  <si>
    <t>Cht Cap Léon Veyrin</t>
  </si>
  <si>
    <t>Moulis</t>
  </si>
  <si>
    <t>Cht Lalaudey</t>
  </si>
  <si>
    <t xml:space="preserve">Haut Médoc </t>
  </si>
  <si>
    <t>Cht Peyrabon</t>
  </si>
  <si>
    <t>Cru Bourgeois</t>
  </si>
  <si>
    <t>Médoc</t>
  </si>
  <si>
    <t>Cht Balirac</t>
  </si>
  <si>
    <t>Sauternes</t>
  </si>
  <si>
    <t>Cht Simon</t>
  </si>
  <si>
    <t>VINS DE BOURGOGNE</t>
  </si>
  <si>
    <t>Chinon rouge</t>
  </si>
  <si>
    <t>Clos des Godeaux</t>
  </si>
  <si>
    <t>Touraine blanc</t>
  </si>
  <si>
    <t>Dom Gibault</t>
  </si>
  <si>
    <t>St Nicolas de Bourgueil</t>
  </si>
  <si>
    <t>Dom Jarnoterie</t>
  </si>
  <si>
    <t>Pouilly Fumé</t>
  </si>
  <si>
    <t>Dom de Congy</t>
  </si>
  <si>
    <t>Toutaine rouge</t>
  </si>
  <si>
    <t>VAL DE LOIRE</t>
  </si>
  <si>
    <t>Savigny les beaune</t>
  </si>
  <si>
    <t>Meursault</t>
  </si>
  <si>
    <t>Santenay rouge</t>
  </si>
  <si>
    <t>Beaune 1er cru</t>
  </si>
  <si>
    <t>Les Chouacheux</t>
  </si>
  <si>
    <t>RHONE</t>
  </si>
  <si>
    <t>Domaine Amandine</t>
  </si>
  <si>
    <t>Cht Marjolet</t>
  </si>
  <si>
    <t>viognier</t>
  </si>
  <si>
    <t>Dom du chêne</t>
  </si>
  <si>
    <t>Crozes Hermitage</t>
  </si>
  <si>
    <t>Côte Rotie</t>
  </si>
  <si>
    <t>Dom Monteillet</t>
  </si>
  <si>
    <t>Vacqueyras</t>
  </si>
  <si>
    <t>Dom Montvac</t>
  </si>
  <si>
    <t>Gigondas</t>
  </si>
  <si>
    <t>Chateauneuf du Pape</t>
  </si>
  <si>
    <t>St Veran</t>
  </si>
  <si>
    <t>Puligny Montrachet</t>
  </si>
  <si>
    <t>1er cru champs gains</t>
  </si>
  <si>
    <t>Dom de Montine</t>
  </si>
  <si>
    <t>secret de terroir</t>
  </si>
  <si>
    <t>Costières de Nimes</t>
  </si>
  <si>
    <t>Cht des Nages</t>
  </si>
  <si>
    <t>syrah</t>
  </si>
  <si>
    <t>Dom st Clair</t>
  </si>
  <si>
    <t>en attente</t>
  </si>
  <si>
    <t>Côtes de Provence</t>
  </si>
  <si>
    <t>cuvée le 7</t>
  </si>
  <si>
    <t>Côteaux d'Aix en P.</t>
  </si>
  <si>
    <t>Colette</t>
  </si>
  <si>
    <t>Tarif FCA CDG €</t>
  </si>
  <si>
    <t>Tarif FCA CDG US$</t>
  </si>
  <si>
    <t>EUR/USD</t>
  </si>
  <si>
    <t>EUR/SGD</t>
  </si>
  <si>
    <t>Cost DDU Sing S$</t>
  </si>
  <si>
    <t>Tarif DDU Sing S$</t>
  </si>
  <si>
    <t>Tarif DDU Sing US$</t>
  </si>
  <si>
    <t>Cost DDP Sing S$</t>
  </si>
  <si>
    <t>0,9€/bt</t>
  </si>
  <si>
    <t>Cost FCA CDG €</t>
  </si>
  <si>
    <t>F 1,9/bt</t>
  </si>
  <si>
    <t>W 0,2/bt</t>
  </si>
  <si>
    <t>3600BT</t>
  </si>
  <si>
    <t>USD/SGD</t>
  </si>
  <si>
    <t>D 6,56</t>
  </si>
  <si>
    <t>Haut Médoc</t>
  </si>
  <si>
    <t>Cht Cantemerle</t>
  </si>
  <si>
    <t>5 GCC</t>
  </si>
  <si>
    <t>Cht Camensac</t>
  </si>
  <si>
    <t>Closerie de Camensac</t>
  </si>
  <si>
    <t>Cru Bourgeois / 2ème vin</t>
  </si>
  <si>
    <t>Cht Lanessan</t>
  </si>
  <si>
    <t>Lisrac Médoc</t>
  </si>
  <si>
    <t xml:space="preserve">Cht Fourcas Dupré </t>
  </si>
  <si>
    <t>Margaux</t>
  </si>
  <si>
    <t>Cht Brane Cantenac</t>
  </si>
  <si>
    <t>3 GCC</t>
  </si>
  <si>
    <t>Cht du Tertre</t>
  </si>
  <si>
    <t>Chy Giscours</t>
  </si>
  <si>
    <t>Cht Kirwan</t>
  </si>
  <si>
    <t>Cht Margaux</t>
  </si>
  <si>
    <t>1 GCC</t>
  </si>
  <si>
    <t xml:space="preserve">Margaux </t>
  </si>
  <si>
    <t>Cht Marquis de Terme</t>
  </si>
  <si>
    <t>4GCC</t>
  </si>
  <si>
    <t>Cht Palmer</t>
  </si>
  <si>
    <t>Cht Prieuré Lichine</t>
  </si>
  <si>
    <t>4 GCC</t>
  </si>
  <si>
    <t>Cht Rauzan Gassies</t>
  </si>
  <si>
    <t>2 GCC</t>
  </si>
  <si>
    <t xml:space="preserve">Moulis </t>
  </si>
  <si>
    <t xml:space="preserve">Cht Chasse Spleen </t>
  </si>
  <si>
    <t>Cht Maucaillou</t>
  </si>
  <si>
    <t>cru Bourgeois</t>
  </si>
  <si>
    <t>Carruades de Lafite</t>
  </si>
  <si>
    <t>second vin</t>
  </si>
  <si>
    <t>Cht d'Armailhac</t>
  </si>
  <si>
    <t>Cht Duhart Milon</t>
  </si>
  <si>
    <t>Cht Grand Puy Lacoste</t>
  </si>
  <si>
    <t>Cht Lafite Rothschild</t>
  </si>
  <si>
    <t>Cht Latour</t>
  </si>
  <si>
    <t>Cht Lynch Bages</t>
  </si>
  <si>
    <t>Cht Mouton Rothschild</t>
  </si>
  <si>
    <t>Cht Pichon Longueville B</t>
  </si>
  <si>
    <t xml:space="preserve"> 2 GCC</t>
  </si>
  <si>
    <t>Cht Pichon Longueville C</t>
  </si>
  <si>
    <t>Pessac Leognan</t>
  </si>
  <si>
    <t>Cht Larrivet Haut Brion rge</t>
  </si>
  <si>
    <t>GCC</t>
  </si>
  <si>
    <t>Cht La Fleur Petrus</t>
  </si>
  <si>
    <t>Cht Nenin</t>
  </si>
  <si>
    <t>Petrus</t>
  </si>
  <si>
    <t xml:space="preserve">St Emilion </t>
  </si>
  <si>
    <t>Cht Cheval Blanc</t>
  </si>
  <si>
    <t>1 GGC</t>
  </si>
  <si>
    <t>cht Dassault</t>
  </si>
  <si>
    <t>Cht Haut Marbuzet</t>
  </si>
  <si>
    <t>Cht Phelan segur</t>
  </si>
  <si>
    <t>Cht Branaire Ducru</t>
  </si>
  <si>
    <t>Cht Gloria</t>
  </si>
  <si>
    <t>Cht Lagrange</t>
  </si>
  <si>
    <t>Fiefs de Lagrange</t>
  </si>
  <si>
    <t>GRANDS CRUS CLASSES PRIMEURS</t>
  </si>
  <si>
    <t xml:space="preserve">St julien </t>
  </si>
  <si>
    <t>Cht Haut Batailley</t>
  </si>
  <si>
    <t>Tarif DDP Sing S$ WSH without GST</t>
  </si>
  <si>
    <t>Tarif DDP Sing S$ Particulier with GST</t>
  </si>
  <si>
    <t>White</t>
  </si>
  <si>
    <t>TYPE</t>
  </si>
  <si>
    <t>Red</t>
  </si>
  <si>
    <t>BORDEAUX</t>
  </si>
  <si>
    <t>Côtes du Rhône</t>
  </si>
  <si>
    <t>Grigna les Adhemar</t>
  </si>
  <si>
    <t>St Joseph</t>
  </si>
  <si>
    <t>Rose</t>
  </si>
  <si>
    <t>ROSE</t>
  </si>
  <si>
    <t>GRANDS CRUS CLASSES</t>
  </si>
  <si>
    <t>ABOUT US</t>
  </si>
  <si>
    <t>This Price List supersede all previous Wine Selection wine list</t>
  </si>
  <si>
    <t>TERMS &amp; CONDITIONS</t>
  </si>
  <si>
    <t>PRICES</t>
  </si>
  <si>
    <t>All prices stated are subject to change without prior notice.</t>
  </si>
  <si>
    <t>DELIVERY</t>
  </si>
  <si>
    <t>Prices are quoted FCA France.</t>
  </si>
  <si>
    <t>For any other delivery arrangement, please contact us.</t>
  </si>
  <si>
    <t>Price US$</t>
  </si>
  <si>
    <t>Prices stated are in USD and are not inclusive of any prevailling Local Tax.</t>
  </si>
  <si>
    <t>Prices stated are in SGD and are not inclusive of any prevailling Local Tax.</t>
  </si>
  <si>
    <t>Prices are quoted DDU Singapore.</t>
  </si>
  <si>
    <t>Price S$</t>
  </si>
  <si>
    <t>Prices stated are in SGD and are not inclusive of prevailling GST.</t>
  </si>
  <si>
    <t>Delivery is free-of-charge for order of S$300 or above or order of one case or above.</t>
  </si>
  <si>
    <t>For order below S$300, delivery charge of S$25 is applicable.</t>
  </si>
  <si>
    <t>VSOP</t>
  </si>
  <si>
    <t>Napoleon</t>
  </si>
  <si>
    <t>Fine Champagne</t>
  </si>
  <si>
    <t>70cl</t>
  </si>
  <si>
    <t>XO</t>
  </si>
  <si>
    <t>Réserve Spéciale</t>
  </si>
  <si>
    <t>Mémorial</t>
  </si>
  <si>
    <t>Exception</t>
  </si>
  <si>
    <t>Réserve Aristide</t>
  </si>
  <si>
    <t>Tres Ancienne Gde Champagne</t>
  </si>
  <si>
    <t>RRP LM ASIA €</t>
  </si>
  <si>
    <t>RRP DF ASIA €</t>
  </si>
  <si>
    <t>Margin for DF</t>
  </si>
  <si>
    <t>Pineau des Charentes</t>
  </si>
  <si>
    <t>AUDRY</t>
  </si>
  <si>
    <t>COGNACS</t>
  </si>
  <si>
    <t>75cl</t>
  </si>
  <si>
    <t>Blanc or Rose</t>
  </si>
  <si>
    <t>D Cog 19,6</t>
  </si>
  <si>
    <t>13-15 years</t>
  </si>
  <si>
    <t>18-22 years</t>
  </si>
  <si>
    <t>40-45 years</t>
  </si>
  <si>
    <t>50 years</t>
  </si>
  <si>
    <t>45-50 years</t>
  </si>
  <si>
    <t>RRP LM France €</t>
  </si>
  <si>
    <t>SUD OUEST</t>
  </si>
  <si>
    <t>Villa Grand Cap</t>
  </si>
  <si>
    <t>Vin de France</t>
  </si>
  <si>
    <t>Exclusivite Singapore</t>
  </si>
  <si>
    <t>EXCLU</t>
  </si>
  <si>
    <t>Sweet wine</t>
  </si>
  <si>
    <t>Temps des cerises</t>
  </si>
  <si>
    <t>Cht Lafaurie Maison Neuve</t>
  </si>
  <si>
    <t>Cht Cordet</t>
  </si>
  <si>
    <t>La Bargemone</t>
  </si>
  <si>
    <t>Domaine Sorin</t>
  </si>
  <si>
    <t>Cuvée Marina - format magnum</t>
  </si>
  <si>
    <t>Cuvée Marina</t>
  </si>
  <si>
    <t>Exclusive &amp; Authentic wines</t>
  </si>
  <si>
    <t>Cognac</t>
  </si>
  <si>
    <t>PAYMENT</t>
  </si>
  <si>
    <t>Cash payment upon delivery. Credit terms to be granted upon Wine Selection approval.</t>
  </si>
  <si>
    <t>Payment by transfer, cash or crossed cheque made payable to Wine Selection Pte Ltd.</t>
  </si>
  <si>
    <r>
      <rPr>
        <u/>
        <sz val="10"/>
        <color theme="1"/>
        <rFont val="Century Gothic"/>
        <family val="2"/>
      </rPr>
      <t>Our commitment:</t>
    </r>
    <r>
      <rPr>
        <sz val="10"/>
        <color theme="1"/>
        <rFont val="Century Gothic"/>
        <family val="2"/>
      </rPr>
      <t xml:space="preserve"> to offer to our customers confidential and high quality wines which are selected meticulously by our in-house oenologist and wine expert.
Co-founder of Wine Selection, our oenologist Mathieu is based in Bordeaux (France) and obtained his master at the prestigious “University d’oenologie de Bordeaux” in 2000. Since then, he travels all around France to select authentic winemaker wines.
On top of the </t>
    </r>
    <r>
      <rPr>
        <b/>
        <sz val="10"/>
        <color theme="1"/>
        <rFont val="Century Gothic"/>
        <family val="2"/>
      </rPr>
      <t>exceptional quality of these vintages</t>
    </r>
    <r>
      <rPr>
        <sz val="10"/>
        <color theme="1"/>
        <rFont val="Century Gothic"/>
        <family val="2"/>
      </rPr>
      <t xml:space="preserve"> which all express the potential of their terroir, we give extreme value to the </t>
    </r>
    <r>
      <rPr>
        <b/>
        <sz val="10"/>
        <color theme="1"/>
        <rFont val="Century Gothic"/>
        <family val="2"/>
      </rPr>
      <t xml:space="preserve">confidentiality of these vineyards.
</t>
    </r>
    <r>
      <rPr>
        <sz val="10"/>
        <color theme="1"/>
        <rFont val="Century Gothic"/>
        <family val="2"/>
      </rPr>
      <t xml:space="preserve">
Available almost exclusively in France you now have the possibility to discover those exclusive and unique wines from our Singapore base.
In addition of these authentic wines, we of course offer the whole range of the Grand Crus Classés from Bordeaux and Burgundy area.
Our oenologist remains as well at your entire disposal would you need to obtain a specific wine or vintage.</t>
    </r>
  </si>
  <si>
    <t>Cuvée Marina - magnum</t>
  </si>
  <si>
    <t>Hautes Côtes de beaune</t>
  </si>
  <si>
    <t>Hautes Côtes de Nuits</t>
  </si>
  <si>
    <t>Pommard</t>
  </si>
  <si>
    <t>Bourgogne</t>
  </si>
  <si>
    <t>FORMAT</t>
  </si>
  <si>
    <t>REGION</t>
  </si>
  <si>
    <t>WINE NAME</t>
  </si>
  <si>
    <t>Domaine Chardonnay</t>
  </si>
  <si>
    <t>Chateau Greffiere</t>
  </si>
  <si>
    <t>Domaine Jouard</t>
  </si>
  <si>
    <t>Domaine Bitouzey Prieur</t>
  </si>
  <si>
    <t>Domaine Truchetet</t>
  </si>
  <si>
    <t>Domaine Belland-1er cru Champs Gains</t>
  </si>
  <si>
    <t>Domaine Remy</t>
  </si>
  <si>
    <t>Domaine Causte Caumartin-Les Vignots</t>
  </si>
  <si>
    <t>Domaine Causte Caumartin-Les Fremiers</t>
  </si>
  <si>
    <t>Domaine Causte Caumartin-Les Chouacheux</t>
  </si>
  <si>
    <t>Domaine Olivier-Temps des Cerises</t>
  </si>
  <si>
    <t>X</t>
  </si>
  <si>
    <t>OFFICIAL AGENT</t>
  </si>
  <si>
    <t>Chateau Moulin de Ségurat</t>
  </si>
  <si>
    <t>Chateau Grand Verdus-Sauvignon</t>
  </si>
  <si>
    <t>Chateau Moulin de Ségurat-Sauvigon</t>
  </si>
  <si>
    <t>Chateau Pontac Monplaisir</t>
  </si>
  <si>
    <t>Chateau Simon-Sweet wine</t>
  </si>
  <si>
    <t>Chateau Ninon</t>
  </si>
  <si>
    <t>Chateau Panchille</t>
  </si>
  <si>
    <t>Chateau Pierriere-Christine</t>
  </si>
  <si>
    <t>Chateau Grand Launay</t>
  </si>
  <si>
    <t>Chateau Grand Plantier</t>
  </si>
  <si>
    <t>Chateau Benjamin de Sansonnet</t>
  </si>
  <si>
    <t>Bordeaux</t>
  </si>
  <si>
    <t>Pessac Léognan</t>
  </si>
  <si>
    <t>Graves</t>
  </si>
  <si>
    <t>Santenay</t>
  </si>
  <si>
    <t>Premières Côtes de Bordeaux</t>
  </si>
  <si>
    <t>Chateau Croix de Segeuy</t>
  </si>
  <si>
    <t>Chateau Bechereau</t>
  </si>
  <si>
    <t>Chateau Lafaurie Maison Neuve</t>
  </si>
  <si>
    <t>Chateau du Couvent</t>
  </si>
  <si>
    <t>Chateau Cordet</t>
  </si>
  <si>
    <t>Chateau Gaudin</t>
  </si>
  <si>
    <t>Chateau Haut Tour de Coutelin</t>
  </si>
  <si>
    <t>Chateau Peymartin</t>
  </si>
  <si>
    <t>Chateau Cap Léon Veyrin</t>
  </si>
  <si>
    <t>Chateau Lalaudey</t>
  </si>
  <si>
    <t>Chateau Peyrabon-Cru Bourgeois</t>
  </si>
  <si>
    <t>Chateau Balirac</t>
  </si>
  <si>
    <t>Touraine</t>
  </si>
  <si>
    <t>Domaine Gibault</t>
  </si>
  <si>
    <t>Chinon</t>
  </si>
  <si>
    <t>Domaine de Congy-Sauvignon</t>
  </si>
  <si>
    <t>Domaine Gibault-Sauvignon</t>
  </si>
  <si>
    <t>Domaine Jarnoterie</t>
  </si>
  <si>
    <t>Chateau Marjolet-Viognier</t>
  </si>
  <si>
    <t>Domaine du chêne</t>
  </si>
  <si>
    <t>Domaine st Clair</t>
  </si>
  <si>
    <t>Domaine Monteillet</t>
  </si>
  <si>
    <t>Domaine Montvac</t>
  </si>
  <si>
    <t>Domaine des terres Blanches</t>
  </si>
  <si>
    <t>Chateau des Nages-Syrah</t>
  </si>
  <si>
    <t>Domaine Sorin-Cuvee le 7</t>
  </si>
  <si>
    <t>Domaine de La Bargemone-Cuvee Marina</t>
  </si>
  <si>
    <t>750ml</t>
  </si>
  <si>
    <t>1500ml</t>
  </si>
  <si>
    <t>Chateau Cantemerle-5th GCC</t>
  </si>
  <si>
    <t>Chateau Camensac-5 GCC</t>
  </si>
  <si>
    <t>Closerie de Camensac-Cru Bourgeois, 2nd Growth</t>
  </si>
  <si>
    <t>Chateau Lanessan-Cru Bourgeois</t>
  </si>
  <si>
    <t xml:space="preserve">Chateau Fourcas Dupré-Cru Bourgeois </t>
  </si>
  <si>
    <t>Chateau Brane Cantenac-3rd GCC</t>
  </si>
  <si>
    <t>Chateau du Tertre-5th GCC</t>
  </si>
  <si>
    <t>Chateau Giscours-3rd GCC</t>
  </si>
  <si>
    <t>Chateau Kirwan-3rd GCC</t>
  </si>
  <si>
    <t>Chateau Margaux-1st GCC</t>
  </si>
  <si>
    <t>Chateau Marquis de Terme-4th GCC</t>
  </si>
  <si>
    <t>Chateau Palmer-3rd GCC</t>
  </si>
  <si>
    <t>Chateau Prieuré Lichine-4th GCC</t>
  </si>
  <si>
    <t>Chateau Rauzan Gassies-2nd GCC</t>
  </si>
  <si>
    <t xml:space="preserve">Chateau Chasse Spleen-Cru Bourgeois </t>
  </si>
  <si>
    <t>Chateau Maucaillou-Cru Bourgeois</t>
  </si>
  <si>
    <t>Chateau Carruades de Lafite-2nd Growth</t>
  </si>
  <si>
    <t>Chateau d'Armailhac-5th GCC</t>
  </si>
  <si>
    <t>Chateau Duhart Milon-4th GCC</t>
  </si>
  <si>
    <t>Chateau Grand Puy Lacoste-5th GCC</t>
  </si>
  <si>
    <t>Chateau Lafite Rothschild-1st GCC</t>
  </si>
  <si>
    <t>Chateau Latour-1st GCC</t>
  </si>
  <si>
    <t>Chateau Lynch Bages-5th GCC</t>
  </si>
  <si>
    <t>Chateau Mouton Rothschild-1st GCC</t>
  </si>
  <si>
    <t>Chateau Larrivet Haut Brion-GCC</t>
  </si>
  <si>
    <t>Chateau La Fleur Petrus</t>
  </si>
  <si>
    <t>Chateau Nenin</t>
  </si>
  <si>
    <t>Chateau Petrus</t>
  </si>
  <si>
    <t>Chateau Cheval Blanc-1st GCC</t>
  </si>
  <si>
    <t>Chateau Dassault-GCC</t>
  </si>
  <si>
    <t>Chateau Haut Marbuzet-Cru Bourgeois</t>
  </si>
  <si>
    <t>Chateau Phelan segur-Cru Bourgeois</t>
  </si>
  <si>
    <t>Chateau Branaire Ducru-4th GCC</t>
  </si>
  <si>
    <t>Chateau Gloria-Cru Bourgeois</t>
  </si>
  <si>
    <t>Chateau Lagrange-4th GCC</t>
  </si>
  <si>
    <t>Fiefs de Lagrange-2nd Growth</t>
  </si>
  <si>
    <t>700ml</t>
  </si>
  <si>
    <t>Chateau Pichon Longueville Baron-2nd GCC</t>
  </si>
  <si>
    <t>PRICE €</t>
  </si>
  <si>
    <t>Prices stated are in EUR and are not inclusive of any prevailling Local Tax.</t>
  </si>
  <si>
    <t>AUDRY VSOP</t>
  </si>
  <si>
    <t>AUDRY Napoleon</t>
  </si>
  <si>
    <t>AUDRY XO</t>
  </si>
  <si>
    <t>AUDRY Réserve Spéciale</t>
  </si>
  <si>
    <t>AUDRY Mémorial</t>
  </si>
  <si>
    <t>AUDRY Exception</t>
  </si>
  <si>
    <t>AUDRY Réserve Aristide</t>
  </si>
  <si>
    <t>Prices stated are in SGD and are inclusive of 7% GST.</t>
  </si>
  <si>
    <t>Cash payment upon delivery.</t>
  </si>
  <si>
    <t>Chateau Pichon Longueville Comtesse-2nd GCC</t>
  </si>
  <si>
    <t>Order July13</t>
  </si>
  <si>
    <t>Qty</t>
  </si>
  <si>
    <t>Achat Eur HT</t>
  </si>
  <si>
    <t>Val DDP WSH</t>
  </si>
  <si>
    <t>CHAMPAGNES</t>
  </si>
  <si>
    <t>Blanc de Blancs 1er cru</t>
  </si>
  <si>
    <t>Brut Grande Reserve</t>
  </si>
  <si>
    <t>Brut Rose</t>
  </si>
  <si>
    <t>150cl</t>
  </si>
  <si>
    <t>Maison RUTAT</t>
  </si>
  <si>
    <t>Blanc de Blancs 1er Cru</t>
  </si>
  <si>
    <t>Sparkling</t>
  </si>
  <si>
    <t>Chassagne Montrachet 1er cru</t>
  </si>
  <si>
    <t>colis</t>
  </si>
  <si>
    <t>Domaine Truchetet-Pinot Noir Vieilles Vignes</t>
  </si>
  <si>
    <t>rajouter</t>
  </si>
  <si>
    <t>Macon Blanc la greffiere</t>
  </si>
  <si>
    <t>Frais port</t>
  </si>
  <si>
    <t>gourmandise</t>
  </si>
  <si>
    <t>Domaine de Montine-Gourmandises</t>
  </si>
  <si>
    <t>Seguret Village</t>
  </si>
  <si>
    <t>Domaine Amandine-Seguret Village</t>
  </si>
  <si>
    <t>Macon</t>
  </si>
  <si>
    <t>Chateau Greffiere-La Roche-Vineuse</t>
  </si>
  <si>
    <t>VSOP A</t>
  </si>
  <si>
    <t>AUDRY VSOP A</t>
  </si>
  <si>
    <t>SEPTEMBER 2013</t>
  </si>
  <si>
    <t>Tarif C&amp;F Korea €</t>
  </si>
  <si>
    <t>Laurent Odinot</t>
  </si>
  <si>
    <t>QTY</t>
  </si>
  <si>
    <t>S$</t>
  </si>
  <si>
    <t>Welcome de Villele</t>
  </si>
  <si>
    <t>Daniel Roux</t>
  </si>
  <si>
    <t>Emmanuel DePlace</t>
  </si>
  <si>
    <t>Damien Rosny</t>
  </si>
  <si>
    <t>Inventory</t>
  </si>
  <si>
    <t>Total orders</t>
  </si>
  <si>
    <t>Gonzagues de Vallois</t>
  </si>
  <si>
    <t>Jean David Thivolet</t>
  </si>
  <si>
    <t>Laurent Soulat</t>
  </si>
  <si>
    <t>Chateau Les Forts de Latour-2nd Growth</t>
  </si>
  <si>
    <t>Chateau Reserve de la Comtesse-2nd Growth</t>
  </si>
  <si>
    <t>Chateau Mission Haut Brion-GCC</t>
  </si>
  <si>
    <t>Chateau Haut Brion-1st GCC</t>
  </si>
  <si>
    <t>Chateau Smith Haut Lafite-GCC</t>
  </si>
  <si>
    <t>Chateau Ducru Beaucaillou-2nd GCC</t>
  </si>
  <si>
    <t>Chateau Gruaud Larose-2nd GCC</t>
  </si>
  <si>
    <t>Chateau Leoville Lascases-2nd GCC</t>
  </si>
  <si>
    <t>Jean Sebastien Lesauvage</t>
  </si>
  <si>
    <t>Xavier Desaulles</t>
  </si>
  <si>
    <t>To Clear Sept</t>
  </si>
  <si>
    <t>Andrew Khoo</t>
  </si>
  <si>
    <t>Chateau Greffiere La Roche-Vineuse</t>
  </si>
  <si>
    <t>Dom des terres Blanches- diffonty</t>
  </si>
  <si>
    <t>Terms &amp; Conditions</t>
  </si>
  <si>
    <t>For any pre-order or information, please contact :</t>
  </si>
  <si>
    <t>Martin de Chevigny</t>
  </si>
  <si>
    <t>+65 8168 4394</t>
  </si>
  <si>
    <t>martin@wine-selection.com</t>
  </si>
  <si>
    <t>Certificate of Reservation duly signed by our Directors will be issued upon full payment of the wine.</t>
  </si>
  <si>
    <t>Payment is upon confirmation of order and strictly by Cheque/Bank Transfer/PayNow, no credit card is allowed.</t>
  </si>
  <si>
    <t>For delivery in Singapore, the followings will be billed upon delivery of the wines in year 2023 :</t>
  </si>
  <si>
    <t>Storage option in Bordeaux or Singapore upon request</t>
  </si>
  <si>
    <t>Airfreight, Duty and Documentation Charges S$30 per 75cl bottle - Normally for First Growths</t>
  </si>
  <si>
    <t>Seafreight “Reefer”, Duty and Documentation Charges S$20 per 75cl bottle</t>
  </si>
  <si>
    <t>Freight Insurance 1% of Invoiced value of Wines</t>
  </si>
  <si>
    <t>Goods &amp; Service Tax (GST) Current Rate on Invoiced Value</t>
  </si>
  <si>
    <t>PAUILLAC</t>
  </si>
  <si>
    <t>CROIX DE GAY</t>
  </si>
  <si>
    <t>POMEROL</t>
  </si>
  <si>
    <t>BORDEAUX BLANC</t>
  </si>
  <si>
    <t>SAUTERNES</t>
  </si>
  <si>
    <t>DUHART-MILON</t>
  </si>
  <si>
    <t>MARGAUX</t>
  </si>
  <si>
    <t>MAILLET</t>
  </si>
  <si>
    <t>MEYNEY</t>
  </si>
  <si>
    <t xml:space="preserve">OPALIE DE COUTET </t>
  </si>
  <si>
    <t>SIRAN</t>
  </si>
  <si>
    <t>TRONQUOY</t>
  </si>
  <si>
    <t>APPELATION</t>
  </si>
  <si>
    <t>ORDER</t>
  </si>
  <si>
    <t>EN PRIMEUR VINTAGE 2022 PRICE LIST</t>
  </si>
  <si>
    <t>PESSAC LEOGNAN</t>
  </si>
  <si>
    <t>CARBONNIEUX</t>
  </si>
  <si>
    <t>LARRIVET HAUT-BRION</t>
  </si>
  <si>
    <t>OLIVIER</t>
  </si>
  <si>
    <t>GRAVES</t>
  </si>
  <si>
    <t>CLOS FLORIDENE</t>
  </si>
  <si>
    <t>LA TOUR BLANCHE, 1er Cru Classé</t>
  </si>
  <si>
    <t>COUTET, 1er Cru Classé</t>
  </si>
  <si>
    <t xml:space="preserve">Selling Price </t>
  </si>
  <si>
    <t>RED WINES</t>
  </si>
  <si>
    <t>HAUT-MEDOC</t>
  </si>
  <si>
    <t>CANTEMERLE, Grand Cru Classé</t>
  </si>
  <si>
    <t>PRIEURE-LICHINE, Grand  Cru Classé</t>
  </si>
  <si>
    <t>GRAND PUY-LACOSTE, Grand Cru Classé</t>
  </si>
  <si>
    <t>LYNCH-MOUSSAS, Grand Cru Classé</t>
  </si>
  <si>
    <t>SAINT EMILION</t>
  </si>
  <si>
    <t>DE FONBEL, Grand Cru</t>
  </si>
  <si>
    <t>MOULIN SAINT GEORGES, Grand Cru</t>
  </si>
  <si>
    <t>TOUR SAINT CHRISTOPHE, Grand Cru</t>
  </si>
  <si>
    <t>BELLEFONT BELCIER, Grand Cru Classé</t>
  </si>
  <si>
    <t>BERLIQUET, Grand Cru Classé</t>
  </si>
  <si>
    <t>SAINT-ESTEPHE</t>
  </si>
  <si>
    <t>SAINT-JULIEN</t>
  </si>
  <si>
    <t>BEYCHEVELLE, Grand Cru Classé</t>
  </si>
  <si>
    <t>LEOVILLE BARTON, Grand Cru Classé</t>
  </si>
  <si>
    <t>CHATEAUX</t>
  </si>
  <si>
    <t>WHITE WINES</t>
  </si>
  <si>
    <t>For En Primeur 2022, prices quoted are ex-Bordeaux, before transportation and GST. Billing option in sgd possible upon request.</t>
  </si>
  <si>
    <t>DOISY DAENE</t>
  </si>
  <si>
    <t>VALANDRAUD</t>
  </si>
  <si>
    <t>LA CLARTE DE HAUT-BRION</t>
  </si>
  <si>
    <t>DOMAINE DE CHEVALIER</t>
  </si>
  <si>
    <t>LA LAGUNE, Grand Cru Classé</t>
  </si>
  <si>
    <t>CANTENAC BROWN, Grand Cru Classé</t>
  </si>
  <si>
    <t>D'ISSAN, Grand Cru Classé</t>
  </si>
  <si>
    <t>DURFORT-VIVENS, Grand Cru Classé</t>
  </si>
  <si>
    <t>GISCOURS, Grand Cru Classé</t>
  </si>
  <si>
    <t>MALESCOT SAINT-EXUPERY, Grand Cru Classé</t>
  </si>
  <si>
    <t>MARGAUX, Grand Cru Classé</t>
  </si>
  <si>
    <t>PALMER, Grand Cru Classé</t>
  </si>
  <si>
    <t>RAUZAN-SEGLA, Grand Cru Classé</t>
  </si>
  <si>
    <t>CLERC MILON, Grand Cru Classé</t>
  </si>
  <si>
    <t>D'ARMAILHAC, Grand Cru Classé</t>
  </si>
  <si>
    <t>HAUT-BATAILLEY, Grand Cru Classé</t>
  </si>
  <si>
    <t>LAFITE ROTHSCHILD, Grand Cru Classé</t>
  </si>
  <si>
    <t>LYNCH-BAGES, Grand Cru Classé</t>
  </si>
  <si>
    <t>MOUTON ROTHSCHILD, Grand Cru Classé</t>
  </si>
  <si>
    <t>PICHON BARON, Grand Cru Classé</t>
  </si>
  <si>
    <t>PICHON LONGUEVILLE COMTESSE DE LALANDE, Grand Cru Classé</t>
  </si>
  <si>
    <t>PONTET-CANET, Grand Cru Classé</t>
  </si>
  <si>
    <t>HAUT-BAILLY</t>
  </si>
  <si>
    <t>HAUT-BRION</t>
  </si>
  <si>
    <t>LA MISSION HAUT-BRION</t>
  </si>
  <si>
    <t>MALARTIC LAGRAVIERE</t>
  </si>
  <si>
    <t>SMITH HAUT-LAFITTE</t>
  </si>
  <si>
    <t>CLINET</t>
  </si>
  <si>
    <t>L'EVANGILE</t>
  </si>
  <si>
    <t>NENIN</t>
  </si>
  <si>
    <t>CHEVAL BLANC</t>
  </si>
  <si>
    <t>BEAU-SEJOUR BECOT, 1er Grand Cru Classé B</t>
  </si>
  <si>
    <t>CANON, 1er Grand Cru Classé B</t>
  </si>
  <si>
    <t>CANON LA GAFFELIERE, 1er Grand Cru Classé B</t>
  </si>
  <si>
    <t>CLOS FOURTET, 1er Grand Cru Classé B</t>
  </si>
  <si>
    <t>FIGEAC, 1er Grand Cru Classé A</t>
  </si>
  <si>
    <t>PAVIE, 1er Grand Cru Classé A</t>
  </si>
  <si>
    <t>PAVIE MACQUIN, 1er Grand Cru Classé B</t>
  </si>
  <si>
    <t>TROPLONG MONDOT, 1er Grand Cru Classé B</t>
  </si>
  <si>
    <t>LE MARQUIS DE CALON SEGUR</t>
  </si>
  <si>
    <t>CALON SEGUR, Grand Cru Classé</t>
  </si>
  <si>
    <t>LAFON-ROCHET, Grand Cru Classé</t>
  </si>
  <si>
    <t>CLOS DU MARQUIS</t>
  </si>
  <si>
    <t>GLORIA</t>
  </si>
  <si>
    <t>LE PETIT LION DU MARQUIS DE LAS CASES</t>
  </si>
  <si>
    <t>DUCRU-BEAUCAILLOU, Grand Cru Classé</t>
  </si>
  <si>
    <t>GRUAUD LAROSE, Grand Cru Classé</t>
  </si>
  <si>
    <t>LAGRANGE, Grand Cru Classé</t>
  </si>
  <si>
    <t>LEOVILLE POYFERRE, Grand Cru Classé</t>
  </si>
  <si>
    <t>TALBOT, Grand Cru Classé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</si>
</sst>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164" formatCode="#,##0.0"/>
    <numFmt numFmtId="165" formatCode="0.0"/>
    <numFmt numFmtId="166" formatCode="#,##0.00\ [$€-1]"/>
    <numFmt numFmtId="167" formatCode="[$SGD]\ #,##0"/>
    <numFmt numFmtId="168" formatCode="&quot;$&quot;#,##0"/>
    <numFmt numFmtId="169" formatCode="_-* #,##0.00\ [$€-40C]_-;\-* #,##0.00\ [$€-40C]_-;_-* &quot;-&quot;??\ [$€-40C]_-;_-@_-"/>
  </numFmts>
  <fonts count="29" x14ac:knownFonts="1">
    <font>
      <sz val="11"/>
      <color theme="1"/>
      <name val="Calibri"/>
      <family val="2"/>
      <scheme val="minor"/>
    </font>
    <font>
      <b/>
      <sz val="11"/>
      <color theme="1"/>
      <name val="Calibri"/>
      <family val="2"/>
      <scheme val="minor"/>
    </font>
    <font>
      <b/>
      <sz val="14"/>
      <color theme="1"/>
      <name val="Calibri"/>
      <family val="2"/>
      <scheme val="minor"/>
    </font>
    <font>
      <sz val="11"/>
      <name val="Calibri"/>
      <family val="2"/>
      <scheme val="minor"/>
    </font>
    <font>
      <b/>
      <sz val="36"/>
      <color theme="1"/>
      <name val="Nyala"/>
    </font>
    <font>
      <sz val="14"/>
      <color theme="1"/>
      <name val="Calibri"/>
      <family val="2"/>
      <scheme val="minor"/>
    </font>
    <font>
      <i/>
      <sz val="14"/>
      <color theme="1"/>
      <name val="Century Gothic"/>
      <family val="2"/>
    </font>
    <font>
      <sz val="10"/>
      <color theme="1"/>
      <name val="Century Gothic"/>
      <family val="2"/>
    </font>
    <font>
      <b/>
      <sz val="14"/>
      <color theme="0"/>
      <name val="Century Gothic"/>
      <family val="2"/>
    </font>
    <font>
      <u/>
      <sz val="10"/>
      <color theme="1"/>
      <name val="Century Gothic"/>
      <family val="2"/>
    </font>
    <font>
      <b/>
      <sz val="10"/>
      <color theme="1"/>
      <name val="Century Gothic"/>
      <family val="2"/>
    </font>
    <font>
      <sz val="11"/>
      <color theme="1"/>
      <name val="Century Gothic"/>
      <family val="2"/>
    </font>
    <font>
      <b/>
      <sz val="12"/>
      <color theme="1"/>
      <name val="Century Gothic"/>
      <family val="2"/>
    </font>
    <font>
      <sz val="12"/>
      <color theme="1"/>
      <name val="Century Gothic"/>
      <family val="2"/>
    </font>
    <font>
      <sz val="14"/>
      <color theme="1"/>
      <name val="Century Gothic"/>
      <family val="2"/>
    </font>
    <font>
      <sz val="14"/>
      <color theme="0"/>
      <name val="Century Gothic"/>
      <family val="2"/>
    </font>
    <font>
      <sz val="11"/>
      <color theme="0"/>
      <name val="Century Gothic"/>
      <family val="2"/>
    </font>
    <font>
      <sz val="10"/>
      <name val="Century Gothic"/>
      <family val="2"/>
    </font>
    <font>
      <sz val="11"/>
      <name val="Century Gothic"/>
      <family val="2"/>
    </font>
    <font>
      <i/>
      <sz val="11"/>
      <color theme="1"/>
      <name val="Calibri"/>
      <family val="2"/>
      <scheme val="minor"/>
    </font>
    <font>
      <sz val="10"/>
      <color rgb="FF595959"/>
      <name val="Calibri"/>
      <family val="2"/>
      <scheme val="minor"/>
    </font>
    <font>
      <b/>
      <sz val="11"/>
      <color rgb="FF595959"/>
      <name val="Ebrima"/>
    </font>
    <font>
      <sz val="11"/>
      <color rgb="FF595959"/>
      <name val="Ebrima"/>
    </font>
    <font>
      <u/>
      <sz val="11"/>
      <color theme="10"/>
      <name val="Calibri"/>
      <family val="2"/>
      <scheme val="minor"/>
    </font>
    <font>
      <b/>
      <sz val="20"/>
      <color theme="1"/>
      <name val="Calibri"/>
      <family val="2"/>
      <scheme val="minor"/>
    </font>
    <font>
      <b/>
      <u/>
      <sz val="14"/>
      <name val="Calibri"/>
      <family val="2"/>
      <scheme val="minor"/>
    </font>
    <font>
      <sz val="11"/>
      <color theme="1"/>
      <name val="Calibri"/>
      <family val="2"/>
      <scheme val="minor"/>
    </font>
    <font>
      <b/>
      <sz val="14"/>
      <name val="Calibri"/>
      <family val="2"/>
      <scheme val="minor"/>
    </font>
    <font>
      <sz val="20"/>
      <color theme="1"/>
      <name val="Calibri"/>
      <family val="2"/>
      <scheme val="minor"/>
    </font>
  </fonts>
  <fills count="14">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2" tint="-0.249977111117893"/>
        <bgColor indexed="64"/>
      </patternFill>
    </fill>
    <fill>
      <patternFill patternType="solid">
        <fgColor rgb="FF81214C"/>
        <bgColor indexed="64"/>
      </patternFill>
    </fill>
    <fill>
      <patternFill patternType="solid">
        <fgColor rgb="FFC74927"/>
        <bgColor indexed="64"/>
      </patternFill>
    </fill>
    <fill>
      <patternFill patternType="solid">
        <fgColor rgb="FFFFFF00"/>
        <bgColor indexed="64"/>
      </patternFill>
    </fill>
    <fill>
      <patternFill patternType="solid">
        <fgColor rgb="FF8EA34B"/>
        <bgColor indexed="64"/>
      </patternFill>
    </fill>
    <fill>
      <patternFill patternType="solid">
        <fgColor rgb="FFFF0000"/>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bgColor theme="4" tint="0.79998168889431442"/>
      </patternFill>
    </fill>
  </fills>
  <borders count="18">
    <border>
      <left/>
      <right/>
      <top/>
      <bottom/>
      <diagonal/>
    </border>
    <border>
      <left/>
      <right/>
      <top/>
      <bottom style="medium">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0" fontId="23" fillId="0" borderId="0" applyNumberFormat="0" applyFill="0" applyBorder="0" applyAlignment="0" applyProtection="0"/>
    <xf numFmtId="44" fontId="26" fillId="0" borderId="0" applyFont="0" applyFill="0" applyBorder="0" applyAlignment="0" applyProtection="0"/>
  </cellStyleXfs>
  <cellXfs count="190">
    <xf numFmtId="0" fontId="0" fillId="0" borderId="0" xfId="0"/>
    <xf numFmtId="0" fontId="1" fillId="0" borderId="0" xfId="0" applyFont="1" applyAlignment="1">
      <alignment horizontal="center" vertical="center"/>
    </xf>
    <xf numFmtId="0" fontId="1" fillId="0" borderId="0" xfId="0" applyFont="1" applyAlignment="1">
      <alignment horizontal="center" vertical="center" wrapText="1"/>
    </xf>
    <xf numFmtId="0" fontId="0" fillId="0" borderId="0" xfId="0" applyAlignment="1">
      <alignment wrapText="1"/>
    </xf>
    <xf numFmtId="0" fontId="0" fillId="0" borderId="0" xfId="0" applyAlignment="1">
      <alignment horizontal="center" wrapText="1"/>
    </xf>
    <xf numFmtId="4" fontId="0" fillId="0" borderId="0" xfId="0" applyNumberFormat="1" applyAlignment="1">
      <alignment horizontal="center" wrapText="1"/>
    </xf>
    <xf numFmtId="4" fontId="1" fillId="0" borderId="0" xfId="0" applyNumberFormat="1" applyFont="1" applyAlignment="1">
      <alignment horizontal="center" vertical="center" wrapText="1"/>
    </xf>
    <xf numFmtId="164" fontId="0" fillId="0" borderId="0" xfId="0" applyNumberFormat="1" applyAlignment="1">
      <alignment horizontal="center" wrapText="1"/>
    </xf>
    <xf numFmtId="164" fontId="1" fillId="0" borderId="0" xfId="0" applyNumberFormat="1" applyFont="1" applyAlignment="1">
      <alignment horizontal="center" vertical="center" wrapText="1"/>
    </xf>
    <xf numFmtId="14" fontId="0" fillId="0" borderId="0" xfId="0" applyNumberFormat="1" applyAlignment="1">
      <alignment horizontal="center"/>
    </xf>
    <xf numFmtId="0" fontId="3" fillId="0" borderId="0" xfId="0" applyFont="1" applyAlignment="1">
      <alignment horizontal="center"/>
    </xf>
    <xf numFmtId="2" fontId="3" fillId="0" borderId="0" xfId="0" applyNumberFormat="1" applyFont="1" applyAlignment="1">
      <alignment horizontal="center"/>
    </xf>
    <xf numFmtId="0" fontId="0" fillId="0" borderId="0" xfId="0" applyAlignment="1">
      <alignment horizontal="center"/>
    </xf>
    <xf numFmtId="164" fontId="0" fillId="2" borderId="0" xfId="0" applyNumberFormat="1" applyFill="1" applyAlignment="1">
      <alignment horizontal="center" wrapText="1"/>
    </xf>
    <xf numFmtId="164" fontId="1" fillId="2" borderId="0" xfId="0" applyNumberFormat="1" applyFont="1" applyFill="1" applyAlignment="1">
      <alignment horizontal="center" vertical="center" wrapText="1"/>
    </xf>
    <xf numFmtId="4" fontId="1" fillId="2" borderId="0" xfId="0" applyNumberFormat="1" applyFont="1" applyFill="1" applyAlignment="1">
      <alignment horizontal="center" vertical="center" wrapText="1"/>
    </xf>
    <xf numFmtId="165" fontId="1" fillId="0" borderId="0" xfId="0" applyNumberFormat="1" applyFont="1" applyAlignment="1">
      <alignment horizontal="center" vertical="center"/>
    </xf>
    <xf numFmtId="165" fontId="0" fillId="0" borderId="0" xfId="0" applyNumberFormat="1" applyAlignment="1">
      <alignment horizontal="center"/>
    </xf>
    <xf numFmtId="165" fontId="0" fillId="0" borderId="0" xfId="0" applyNumberFormat="1" applyAlignment="1">
      <alignment horizontal="center" vertical="center"/>
    </xf>
    <xf numFmtId="0" fontId="5"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5" fillId="0" borderId="0" xfId="0" applyFont="1" applyAlignment="1">
      <alignment wrapText="1"/>
    </xf>
    <xf numFmtId="0" fontId="5" fillId="0" borderId="0" xfId="0" applyFont="1"/>
    <xf numFmtId="0" fontId="5" fillId="0" borderId="0" xfId="0" applyFont="1" applyAlignment="1">
      <alignment horizontal="center"/>
    </xf>
    <xf numFmtId="0" fontId="1" fillId="0" borderId="0" xfId="0" applyFont="1" applyAlignment="1">
      <alignment horizontal="center"/>
    </xf>
    <xf numFmtId="0" fontId="2" fillId="0" borderId="0" xfId="0" applyFont="1" applyAlignment="1">
      <alignment horizontal="center" wrapText="1"/>
    </xf>
    <xf numFmtId="0" fontId="2" fillId="0" borderId="0" xfId="0" applyFont="1" applyAlignment="1">
      <alignment horizontal="center"/>
    </xf>
    <xf numFmtId="165" fontId="5" fillId="0" borderId="0" xfId="0" applyNumberFormat="1" applyFont="1" applyAlignment="1">
      <alignment horizontal="center"/>
    </xf>
    <xf numFmtId="3" fontId="0" fillId="0" borderId="0" xfId="0" applyNumberFormat="1" applyAlignment="1">
      <alignment horizontal="center" wrapText="1"/>
    </xf>
    <xf numFmtId="2" fontId="0" fillId="0" borderId="0" xfId="0" applyNumberFormat="1" applyAlignment="1">
      <alignment horizontal="center"/>
    </xf>
    <xf numFmtId="164" fontId="0" fillId="4" borderId="0" xfId="0" applyNumberFormat="1" applyFill="1" applyAlignment="1">
      <alignment horizontal="center" wrapText="1"/>
    </xf>
    <xf numFmtId="164" fontId="1" fillId="4" borderId="0" xfId="0" applyNumberFormat="1" applyFont="1" applyFill="1" applyAlignment="1">
      <alignment horizontal="center" vertical="center" wrapText="1"/>
    </xf>
    <xf numFmtId="4" fontId="1" fillId="4" borderId="0" xfId="0" applyNumberFormat="1" applyFont="1" applyFill="1" applyAlignment="1">
      <alignment horizontal="center" vertical="center" wrapText="1"/>
    </xf>
    <xf numFmtId="9" fontId="0" fillId="4" borderId="0" xfId="0" applyNumberFormat="1" applyFill="1" applyAlignment="1">
      <alignment horizontal="center" wrapText="1"/>
    </xf>
    <xf numFmtId="3" fontId="0" fillId="2" borderId="0" xfId="0" applyNumberFormat="1" applyFill="1" applyAlignment="1">
      <alignment horizontal="center" wrapText="1"/>
    </xf>
    <xf numFmtId="1" fontId="0" fillId="0" borderId="0" xfId="0" applyNumberFormat="1" applyAlignment="1">
      <alignment horizontal="center"/>
    </xf>
    <xf numFmtId="1" fontId="4" fillId="0" borderId="0" xfId="0" applyNumberFormat="1" applyFont="1" applyAlignment="1">
      <alignment horizontal="center" vertical="center"/>
    </xf>
    <xf numFmtId="1" fontId="2" fillId="0" borderId="0" xfId="0" applyNumberFormat="1" applyFont="1" applyAlignment="1">
      <alignment horizontal="left" vertical="center"/>
    </xf>
    <xf numFmtId="1" fontId="2" fillId="0" borderId="0" xfId="0" applyNumberFormat="1" applyFont="1" applyAlignment="1">
      <alignment horizontal="center" vertical="center"/>
    </xf>
    <xf numFmtId="1" fontId="1" fillId="0" borderId="0" xfId="0" applyNumberFormat="1" applyFont="1" applyAlignment="1">
      <alignment horizontal="center" vertical="center"/>
    </xf>
    <xf numFmtId="0" fontId="1" fillId="0" borderId="0" xfId="0" applyFont="1" applyAlignment="1">
      <alignment horizontal="center" wrapText="1"/>
    </xf>
    <xf numFmtId="0" fontId="4" fillId="0" borderId="0" xfId="0" applyFont="1" applyAlignment="1">
      <alignment horizontal="center" vertical="center"/>
    </xf>
    <xf numFmtId="0" fontId="5" fillId="0" borderId="0" xfId="0" applyFont="1" applyAlignment="1">
      <alignment horizontal="center" wrapText="1"/>
    </xf>
    <xf numFmtId="49" fontId="0" fillId="0" borderId="0" xfId="0" applyNumberFormat="1" applyAlignment="1">
      <alignment horizontal="center"/>
    </xf>
    <xf numFmtId="49" fontId="4" fillId="0" borderId="0" xfId="0" applyNumberFormat="1" applyFont="1" applyAlignment="1">
      <alignment horizontal="center" vertical="center"/>
    </xf>
    <xf numFmtId="49" fontId="2" fillId="0" borderId="0" xfId="0" applyNumberFormat="1" applyFont="1" applyAlignment="1">
      <alignment horizontal="left" vertical="center"/>
    </xf>
    <xf numFmtId="49" fontId="2" fillId="0" borderId="0" xfId="0" applyNumberFormat="1" applyFont="1" applyAlignment="1">
      <alignment horizontal="center" vertical="center"/>
    </xf>
    <xf numFmtId="49" fontId="1" fillId="0" borderId="0" xfId="0" applyNumberFormat="1" applyFont="1" applyAlignment="1">
      <alignment horizontal="center" vertical="center"/>
    </xf>
    <xf numFmtId="0" fontId="6" fillId="0" borderId="0" xfId="0" applyFont="1" applyAlignment="1">
      <alignment horizontal="left" vertical="center"/>
    </xf>
    <xf numFmtId="1" fontId="7" fillId="0" borderId="0" xfId="0" applyNumberFormat="1" applyFont="1" applyAlignment="1">
      <alignment horizontal="right" vertical="center"/>
    </xf>
    <xf numFmtId="0" fontId="11" fillId="0" borderId="0" xfId="0" applyFont="1" applyAlignment="1">
      <alignment horizontal="left" vertical="center"/>
    </xf>
    <xf numFmtId="0" fontId="11" fillId="0" borderId="0" xfId="0" applyFont="1" applyAlignment="1">
      <alignment horizontal="center" vertical="center"/>
    </xf>
    <xf numFmtId="49" fontId="11" fillId="0" borderId="0" xfId="0" applyNumberFormat="1" applyFont="1" applyAlignment="1">
      <alignment horizontal="center" vertical="center"/>
    </xf>
    <xf numFmtId="1" fontId="11" fillId="0" borderId="0" xfId="0" applyNumberFormat="1" applyFont="1" applyAlignment="1">
      <alignment horizontal="center" vertical="center"/>
    </xf>
    <xf numFmtId="0" fontId="13" fillId="0" borderId="0" xfId="0" applyFont="1" applyAlignment="1">
      <alignment horizontal="left" vertical="center"/>
    </xf>
    <xf numFmtId="0" fontId="14" fillId="0" borderId="1" xfId="0" applyFont="1" applyBorder="1" applyAlignment="1">
      <alignment horizontal="center"/>
    </xf>
    <xf numFmtId="49" fontId="14" fillId="0" borderId="1" xfId="0" applyNumberFormat="1" applyFont="1" applyBorder="1" applyAlignment="1">
      <alignment horizontal="center"/>
    </xf>
    <xf numFmtId="0" fontId="14" fillId="0" borderId="1" xfId="0" applyFont="1" applyBorder="1" applyAlignment="1">
      <alignment horizontal="center" wrapText="1"/>
    </xf>
    <xf numFmtId="1" fontId="14" fillId="0" borderId="1" xfId="0" applyNumberFormat="1" applyFont="1" applyBorder="1" applyAlignment="1">
      <alignment horizontal="center"/>
    </xf>
    <xf numFmtId="0" fontId="11" fillId="0" borderId="0" xfId="0" applyFont="1" applyAlignment="1">
      <alignment horizontal="center" vertical="center" wrapText="1"/>
    </xf>
    <xf numFmtId="0" fontId="7" fillId="0" borderId="0" xfId="0" applyFont="1" applyAlignment="1">
      <alignment horizontal="center"/>
    </xf>
    <xf numFmtId="0" fontId="17" fillId="0" borderId="0" xfId="0" applyFont="1" applyAlignment="1">
      <alignment horizontal="center"/>
    </xf>
    <xf numFmtId="1" fontId="7" fillId="0" borderId="0" xfId="0" applyNumberFormat="1" applyFont="1" applyAlignment="1">
      <alignment horizontal="center"/>
    </xf>
    <xf numFmtId="49" fontId="7" fillId="0" borderId="0" xfId="0" applyNumberFormat="1" applyFont="1" applyAlignment="1">
      <alignment horizontal="center"/>
    </xf>
    <xf numFmtId="0" fontId="11" fillId="0" borderId="0" xfId="0" applyFont="1" applyAlignment="1">
      <alignment horizontal="center"/>
    </xf>
    <xf numFmtId="49" fontId="11" fillId="0" borderId="0" xfId="0" applyNumberFormat="1" applyFont="1" applyAlignment="1">
      <alignment horizontal="center"/>
    </xf>
    <xf numFmtId="0" fontId="18" fillId="0" borderId="0" xfId="0" applyFont="1" applyAlignment="1">
      <alignment horizontal="center"/>
    </xf>
    <xf numFmtId="1" fontId="11" fillId="0" borderId="0" xfId="0" applyNumberFormat="1" applyFont="1" applyAlignment="1">
      <alignment horizontal="center"/>
    </xf>
    <xf numFmtId="0" fontId="10" fillId="0" borderId="0" xfId="0" applyFont="1" applyAlignment="1">
      <alignment horizontal="center"/>
    </xf>
    <xf numFmtId="2" fontId="17" fillId="0" borderId="0" xfId="0" applyNumberFormat="1" applyFont="1" applyAlignment="1">
      <alignment horizontal="center"/>
    </xf>
    <xf numFmtId="165" fontId="7" fillId="0" borderId="0" xfId="0" applyNumberFormat="1" applyFont="1" applyAlignment="1">
      <alignment horizontal="center"/>
    </xf>
    <xf numFmtId="2" fontId="7" fillId="0" borderId="0" xfId="0" applyNumberFormat="1" applyFont="1" applyAlignment="1">
      <alignment horizontal="center"/>
    </xf>
    <xf numFmtId="165" fontId="11" fillId="0" borderId="0" xfId="0" applyNumberFormat="1" applyFont="1" applyAlignment="1">
      <alignment horizontal="center"/>
    </xf>
    <xf numFmtId="164" fontId="0" fillId="0" borderId="0" xfId="0" applyNumberFormat="1" applyAlignment="1">
      <alignment horizontal="center"/>
    </xf>
    <xf numFmtId="164" fontId="2" fillId="0" borderId="0" xfId="0" applyNumberFormat="1" applyFont="1" applyAlignment="1">
      <alignment horizontal="left" vertical="center"/>
    </xf>
    <xf numFmtId="164" fontId="4" fillId="0" borderId="0" xfId="0" applyNumberFormat="1" applyFont="1" applyAlignment="1">
      <alignment horizontal="center" vertical="center"/>
    </xf>
    <xf numFmtId="164" fontId="2" fillId="0" borderId="0" xfId="0" applyNumberFormat="1" applyFont="1" applyAlignment="1">
      <alignment horizontal="center" vertical="center"/>
    </xf>
    <xf numFmtId="164" fontId="1" fillId="0" borderId="0" xfId="0" applyNumberFormat="1" applyFont="1" applyAlignment="1">
      <alignment horizontal="center" vertical="center"/>
    </xf>
    <xf numFmtId="164" fontId="11" fillId="0" borderId="0" xfId="0" applyNumberFormat="1" applyFont="1" applyAlignment="1">
      <alignment horizontal="center" vertical="center"/>
    </xf>
    <xf numFmtId="164" fontId="13" fillId="0" borderId="0" xfId="0" applyNumberFormat="1" applyFont="1" applyAlignment="1">
      <alignment horizontal="left" vertical="center"/>
    </xf>
    <xf numFmtId="164" fontId="14" fillId="0" borderId="1" xfId="0" applyNumberFormat="1" applyFont="1" applyBorder="1" applyAlignment="1">
      <alignment horizontal="center"/>
    </xf>
    <xf numFmtId="164" fontId="7" fillId="0" borderId="0" xfId="0" applyNumberFormat="1" applyFont="1" applyAlignment="1">
      <alignment horizontal="center"/>
    </xf>
    <xf numFmtId="164" fontId="11" fillId="0" borderId="0" xfId="0" applyNumberFormat="1" applyFont="1" applyAlignment="1">
      <alignment horizontal="center"/>
    </xf>
    <xf numFmtId="0" fontId="7" fillId="0" borderId="0" xfId="0" applyFont="1" applyAlignment="1">
      <alignment horizontal="left"/>
    </xf>
    <xf numFmtId="0" fontId="10" fillId="0" borderId="0" xfId="0" applyFont="1" applyAlignment="1">
      <alignment horizontal="left"/>
    </xf>
    <xf numFmtId="3" fontId="1" fillId="7" borderId="0" xfId="0" applyNumberFormat="1" applyFont="1" applyFill="1" applyAlignment="1">
      <alignment horizontal="center"/>
    </xf>
    <xf numFmtId="166" fontId="1" fillId="7" borderId="0" xfId="0" applyNumberFormat="1" applyFont="1" applyFill="1" applyAlignment="1">
      <alignment horizontal="center"/>
    </xf>
    <xf numFmtId="167" fontId="1" fillId="7" borderId="0" xfId="0" applyNumberFormat="1" applyFont="1" applyFill="1" applyAlignment="1">
      <alignment horizontal="center"/>
    </xf>
    <xf numFmtId="3" fontId="3" fillId="0" borderId="0" xfId="0" applyNumberFormat="1" applyFont="1" applyAlignment="1">
      <alignment horizontal="center"/>
    </xf>
    <xf numFmtId="3" fontId="2" fillId="3" borderId="0" xfId="0" applyNumberFormat="1" applyFont="1" applyFill="1" applyAlignment="1">
      <alignment horizontal="left" vertical="center"/>
    </xf>
    <xf numFmtId="3" fontId="0" fillId="3" borderId="0" xfId="0" applyNumberFormat="1" applyFill="1" applyAlignment="1">
      <alignment horizontal="left" vertical="center"/>
    </xf>
    <xf numFmtId="3" fontId="0" fillId="0" borderId="0" xfId="0" applyNumberFormat="1" applyAlignment="1">
      <alignment horizontal="center"/>
    </xf>
    <xf numFmtId="0" fontId="11" fillId="0" borderId="0" xfId="0" applyFont="1" applyAlignment="1">
      <alignment horizontal="left"/>
    </xf>
    <xf numFmtId="3" fontId="7" fillId="0" borderId="0" xfId="0" applyNumberFormat="1" applyFont="1" applyAlignment="1">
      <alignment horizontal="center"/>
    </xf>
    <xf numFmtId="2" fontId="4" fillId="0" borderId="0" xfId="0" applyNumberFormat="1" applyFont="1" applyAlignment="1">
      <alignment horizontal="center" vertical="center"/>
    </xf>
    <xf numFmtId="2" fontId="1" fillId="0" borderId="0" xfId="0" applyNumberFormat="1" applyFont="1" applyAlignment="1">
      <alignment horizontal="center" vertical="center" wrapText="1"/>
    </xf>
    <xf numFmtId="2" fontId="1" fillId="7" borderId="0" xfId="0" applyNumberFormat="1" applyFont="1" applyFill="1" applyAlignment="1">
      <alignment horizontal="center" vertical="center" wrapText="1"/>
    </xf>
    <xf numFmtId="2" fontId="0" fillId="3" borderId="0" xfId="0" applyNumberFormat="1" applyFill="1" applyAlignment="1">
      <alignment horizontal="left"/>
    </xf>
    <xf numFmtId="2" fontId="2" fillId="3" borderId="0" xfId="0" applyNumberFormat="1" applyFont="1" applyFill="1" applyAlignment="1">
      <alignment horizontal="left" vertical="center"/>
    </xf>
    <xf numFmtId="2" fontId="0" fillId="3" borderId="0" xfId="0" applyNumberFormat="1" applyFill="1" applyAlignment="1">
      <alignment horizontal="left" vertical="center"/>
    </xf>
    <xf numFmtId="2" fontId="19" fillId="0" borderId="0" xfId="0" applyNumberFormat="1" applyFont="1" applyAlignment="1">
      <alignment horizontal="center"/>
    </xf>
    <xf numFmtId="49" fontId="7" fillId="0" borderId="0" xfId="0" applyNumberFormat="1" applyFont="1" applyAlignment="1">
      <alignment horizontal="right" vertical="center"/>
    </xf>
    <xf numFmtId="0" fontId="1" fillId="7" borderId="0" xfId="0" applyFont="1" applyFill="1" applyAlignment="1">
      <alignment horizontal="center" vertical="center" wrapText="1"/>
    </xf>
    <xf numFmtId="0" fontId="2" fillId="3" borderId="0" xfId="0" applyFont="1" applyFill="1" applyAlignment="1">
      <alignment horizontal="left" vertical="center"/>
    </xf>
    <xf numFmtId="0" fontId="0" fillId="3" borderId="0" xfId="0" applyFill="1" applyAlignment="1">
      <alignment horizontal="left" vertical="center"/>
    </xf>
    <xf numFmtId="0" fontId="0" fillId="3" borderId="0" xfId="0" applyFill="1" applyAlignment="1">
      <alignment horizontal="left"/>
    </xf>
    <xf numFmtId="1" fontId="1" fillId="0" borderId="0" xfId="0" applyNumberFormat="1" applyFont="1" applyAlignment="1">
      <alignment horizontal="center" wrapText="1"/>
    </xf>
    <xf numFmtId="1" fontId="1" fillId="0" borderId="0" xfId="0" applyNumberFormat="1" applyFont="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9" fontId="1" fillId="0" borderId="5" xfId="0" applyNumberFormat="1" applyFont="1" applyBorder="1" applyAlignment="1">
      <alignment horizontal="center" vertical="center" wrapText="1"/>
    </xf>
    <xf numFmtId="0" fontId="0" fillId="0" borderId="4" xfId="0" applyBorder="1" applyAlignment="1">
      <alignment wrapText="1"/>
    </xf>
    <xf numFmtId="0" fontId="0" fillId="0" borderId="5" xfId="0" applyBorder="1" applyAlignment="1">
      <alignment wrapText="1"/>
    </xf>
    <xf numFmtId="3" fontId="0" fillId="0" borderId="5" xfId="0" applyNumberFormat="1" applyBorder="1" applyAlignment="1">
      <alignment wrapText="1"/>
    </xf>
    <xf numFmtId="3" fontId="0" fillId="0" borderId="4" xfId="0" applyNumberFormat="1" applyBorder="1" applyAlignment="1">
      <alignment wrapText="1"/>
    </xf>
    <xf numFmtId="9" fontId="1" fillId="0" borderId="6" xfId="0" applyNumberFormat="1" applyFont="1" applyBorder="1" applyAlignment="1">
      <alignment wrapText="1"/>
    </xf>
    <xf numFmtId="0" fontId="1" fillId="0" borderId="7" xfId="0" applyFont="1" applyBorder="1" applyAlignment="1">
      <alignment wrapText="1"/>
    </xf>
    <xf numFmtId="3" fontId="1" fillId="0" borderId="6" xfId="0" applyNumberFormat="1" applyFont="1" applyBorder="1" applyAlignment="1">
      <alignment wrapText="1"/>
    </xf>
    <xf numFmtId="3" fontId="1" fillId="0" borderId="7" xfId="0" applyNumberFormat="1" applyFont="1" applyBorder="1" applyAlignment="1">
      <alignment wrapText="1"/>
    </xf>
    <xf numFmtId="168" fontId="1" fillId="0" borderId="6" xfId="0" applyNumberFormat="1" applyFont="1" applyBorder="1" applyAlignment="1">
      <alignment wrapText="1"/>
    </xf>
    <xf numFmtId="168" fontId="0" fillId="0" borderId="0" xfId="0" applyNumberFormat="1" applyAlignment="1">
      <alignment horizontal="center"/>
    </xf>
    <xf numFmtId="0" fontId="0" fillId="9" borderId="0" xfId="0" applyFill="1" applyAlignment="1">
      <alignment horizontal="center"/>
    </xf>
    <xf numFmtId="0" fontId="4" fillId="9" borderId="0" xfId="0" applyFont="1" applyFill="1" applyAlignment="1">
      <alignment horizontal="center" vertical="center"/>
    </xf>
    <xf numFmtId="1" fontId="1" fillId="9" borderId="0" xfId="0" applyNumberFormat="1" applyFont="1" applyFill="1" applyAlignment="1">
      <alignment horizontal="center" vertical="center" wrapText="1"/>
    </xf>
    <xf numFmtId="0" fontId="1" fillId="9" borderId="0" xfId="0" applyFont="1" applyFill="1" applyAlignment="1">
      <alignment horizontal="center" vertical="center" wrapText="1"/>
    </xf>
    <xf numFmtId="0" fontId="0" fillId="9" borderId="0" xfId="0" applyFill="1" applyAlignment="1">
      <alignment horizontal="left"/>
    </xf>
    <xf numFmtId="0" fontId="3" fillId="9" borderId="0" xfId="0" applyFont="1" applyFill="1" applyAlignment="1">
      <alignment horizontal="center"/>
    </xf>
    <xf numFmtId="2" fontId="0" fillId="9" borderId="0" xfId="0" applyNumberFormat="1" applyFill="1" applyAlignment="1">
      <alignment horizontal="center"/>
    </xf>
    <xf numFmtId="3" fontId="1" fillId="9" borderId="0" xfId="0" applyNumberFormat="1" applyFont="1" applyFill="1" applyAlignment="1">
      <alignment horizontal="center"/>
    </xf>
    <xf numFmtId="168" fontId="0" fillId="9" borderId="0" xfId="0" applyNumberFormat="1" applyFill="1" applyAlignment="1">
      <alignment horizontal="center"/>
    </xf>
    <xf numFmtId="0" fontId="3" fillId="7" borderId="0" xfId="0" applyFont="1" applyFill="1" applyAlignment="1">
      <alignment horizontal="center"/>
    </xf>
    <xf numFmtId="1" fontId="0" fillId="7" borderId="0" xfId="0" applyNumberFormat="1" applyFill="1" applyAlignment="1">
      <alignment horizontal="center"/>
    </xf>
    <xf numFmtId="0" fontId="0" fillId="10" borderId="0" xfId="0" applyFill="1" applyAlignment="1">
      <alignment horizontal="center"/>
    </xf>
    <xf numFmtId="0" fontId="3" fillId="11" borderId="0" xfId="0" applyFont="1" applyFill="1" applyAlignment="1">
      <alignment horizontal="center"/>
    </xf>
    <xf numFmtId="0" fontId="3" fillId="3" borderId="0" xfId="0" applyFont="1" applyFill="1" applyAlignment="1">
      <alignment horizontal="center"/>
    </xf>
    <xf numFmtId="0" fontId="0" fillId="12" borderId="0" xfId="0" applyFill="1" applyAlignment="1">
      <alignment horizontal="center"/>
    </xf>
    <xf numFmtId="0" fontId="0" fillId="10" borderId="0" xfId="0" applyFill="1" applyAlignment="1">
      <alignment horizontal="left"/>
    </xf>
    <xf numFmtId="0" fontId="1" fillId="10" borderId="0" xfId="0" applyFont="1" applyFill="1" applyAlignment="1">
      <alignment horizontal="center" wrapText="1"/>
    </xf>
    <xf numFmtId="2" fontId="3" fillId="10" borderId="0" xfId="0" applyNumberFormat="1" applyFont="1" applyFill="1" applyAlignment="1">
      <alignment horizontal="center"/>
    </xf>
    <xf numFmtId="0" fontId="3" fillId="10" borderId="0" xfId="0" applyFont="1" applyFill="1" applyAlignment="1">
      <alignment horizontal="center"/>
    </xf>
    <xf numFmtId="2" fontId="0" fillId="10" borderId="0" xfId="0" applyNumberFormat="1" applyFill="1" applyAlignment="1">
      <alignment horizontal="center"/>
    </xf>
    <xf numFmtId="2" fontId="0" fillId="10" borderId="0" xfId="0" applyNumberFormat="1" applyFill="1" applyAlignment="1">
      <alignment horizontal="left"/>
    </xf>
    <xf numFmtId="0" fontId="8" fillId="5" borderId="0" xfId="0" applyFont="1" applyFill="1" applyAlignment="1">
      <alignment horizontal="left" vertical="center"/>
    </xf>
    <xf numFmtId="0" fontId="20" fillId="0" borderId="0" xfId="0" applyFont="1" applyAlignment="1">
      <alignment vertical="center"/>
    </xf>
    <xf numFmtId="0" fontId="21" fillId="0" borderId="0" xfId="0" applyFont="1" applyAlignment="1">
      <alignment vertical="center"/>
    </xf>
    <xf numFmtId="0" fontId="22" fillId="0" borderId="0" xfId="0" applyFont="1" applyAlignment="1">
      <alignment vertical="center"/>
    </xf>
    <xf numFmtId="0" fontId="23" fillId="0" borderId="0" xfId="1" applyAlignment="1">
      <alignment vertical="center"/>
    </xf>
    <xf numFmtId="0" fontId="2" fillId="0" borderId="0" xfId="0" applyFont="1"/>
    <xf numFmtId="0" fontId="25" fillId="0" borderId="0" xfId="0" applyFont="1" applyAlignment="1">
      <alignment vertical="center"/>
    </xf>
    <xf numFmtId="0" fontId="27" fillId="10" borderId="11" xfId="0" applyFont="1" applyFill="1" applyBorder="1" applyAlignment="1">
      <alignment horizontal="center"/>
    </xf>
    <xf numFmtId="0" fontId="27" fillId="13" borderId="11" xfId="0" applyFont="1" applyFill="1" applyBorder="1" applyAlignment="1">
      <alignment horizontal="center" vertical="center" wrapText="1"/>
    </xf>
    <xf numFmtId="0" fontId="2" fillId="0" borderId="11" xfId="0" applyFont="1" applyBorder="1" applyAlignment="1">
      <alignment horizontal="center" vertical="center"/>
    </xf>
    <xf numFmtId="0" fontId="2" fillId="10" borderId="0" xfId="0" applyFont="1" applyFill="1" applyAlignment="1">
      <alignment horizontal="left" vertical="center"/>
    </xf>
    <xf numFmtId="0" fontId="4" fillId="0" borderId="0" xfId="0" applyFont="1" applyAlignment="1">
      <alignment horizontal="center" vertical="center"/>
    </xf>
    <xf numFmtId="0" fontId="1" fillId="7" borderId="0" xfId="0" applyFont="1" applyFill="1" applyAlignment="1">
      <alignment horizontal="center" vertical="center" wrapText="1"/>
    </xf>
    <xf numFmtId="0" fontId="2" fillId="3" borderId="0" xfId="0" applyFont="1" applyFill="1" applyAlignment="1">
      <alignment horizontal="left" vertical="center"/>
    </xf>
    <xf numFmtId="0" fontId="0" fillId="3" borderId="0" xfId="0" applyFill="1" applyAlignment="1">
      <alignment horizontal="left"/>
    </xf>
    <xf numFmtId="0" fontId="0" fillId="10" borderId="0" xfId="0" applyFill="1" applyAlignment="1">
      <alignment horizontal="left"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10" borderId="2" xfId="0" applyFont="1" applyFill="1" applyBorder="1" applyAlignment="1">
      <alignment horizontal="center" vertical="center" wrapText="1"/>
    </xf>
    <xf numFmtId="0" fontId="1" fillId="10" borderId="3" xfId="0" applyFont="1" applyFill="1" applyBorder="1" applyAlignment="1">
      <alignment horizontal="center" vertical="center" wrapText="1"/>
    </xf>
    <xf numFmtId="0" fontId="15" fillId="5" borderId="0" xfId="0" applyFont="1" applyFill="1" applyAlignment="1">
      <alignment horizontal="left" vertical="center"/>
    </xf>
    <xf numFmtId="0" fontId="16" fillId="5" borderId="0" xfId="0" applyFont="1" applyFill="1" applyAlignment="1">
      <alignment horizontal="left"/>
    </xf>
    <xf numFmtId="0" fontId="8" fillId="8" borderId="0" xfId="0" applyFont="1" applyFill="1" applyAlignment="1">
      <alignment horizontal="left" vertical="center"/>
    </xf>
    <xf numFmtId="0" fontId="16" fillId="5" borderId="0" xfId="0" applyFont="1" applyFill="1" applyAlignment="1">
      <alignment horizontal="left" vertical="center"/>
    </xf>
    <xf numFmtId="0" fontId="14" fillId="3" borderId="0" xfId="0" applyFont="1" applyFill="1" applyAlignment="1">
      <alignment horizontal="left" vertical="center"/>
    </xf>
    <xf numFmtId="0" fontId="8" fillId="5" borderId="0" xfId="0" applyFont="1" applyFill="1" applyAlignment="1">
      <alignment horizontal="left" vertical="center"/>
    </xf>
    <xf numFmtId="0" fontId="7" fillId="0" borderId="0" xfId="0" applyFont="1" applyAlignment="1">
      <alignment horizontal="left" vertical="top" wrapText="1"/>
    </xf>
    <xf numFmtId="0" fontId="12" fillId="0" borderId="0" xfId="0" applyFont="1" applyAlignment="1">
      <alignment horizontal="left" vertical="center"/>
    </xf>
    <xf numFmtId="0" fontId="8" fillId="6" borderId="0" xfId="0" applyFont="1" applyFill="1" applyAlignment="1">
      <alignment horizontal="left" vertical="center"/>
    </xf>
    <xf numFmtId="0" fontId="11" fillId="0" borderId="0" xfId="0" applyFont="1" applyAlignment="1">
      <alignment horizontal="left" vertical="center"/>
    </xf>
    <xf numFmtId="0" fontId="27" fillId="10" borderId="8" xfId="0" applyFont="1" applyFill="1" applyBorder="1" applyAlignment="1">
      <alignment horizontal="center"/>
    </xf>
    <xf numFmtId="0" fontId="24" fillId="0" borderId="13" xfId="0" applyFont="1" applyBorder="1" applyAlignment="1">
      <alignment horizontal="center" vertical="center"/>
    </xf>
    <xf numFmtId="0" fontId="28" fillId="0" borderId="14" xfId="0" applyFont="1" applyBorder="1" applyAlignment="1">
      <alignment horizontal="center" vertical="center"/>
    </xf>
    <xf numFmtId="0" fontId="28" fillId="0" borderId="15" xfId="0" applyFont="1" applyBorder="1" applyAlignment="1">
      <alignment horizontal="center" vertical="center"/>
    </xf>
    <xf numFmtId="0" fontId="28" fillId="0" borderId="16" xfId="0" applyFont="1" applyBorder="1" applyAlignment="1">
      <alignment horizontal="center" vertical="center"/>
    </xf>
    <xf numFmtId="0" fontId="28" fillId="0" borderId="1" xfId="0" applyFont="1" applyBorder="1" applyAlignment="1">
      <alignment horizontal="center" vertical="center"/>
    </xf>
    <xf numFmtId="0" fontId="28" fillId="0" borderId="17" xfId="0" applyFont="1" applyBorder="1" applyAlignment="1">
      <alignment horizontal="center" vertical="center"/>
    </xf>
    <xf numFmtId="0" fontId="0" fillId="10" borderId="8" xfId="0" applyFill="1" applyBorder="1"/>
    <xf numFmtId="0" fontId="2" fillId="10" borderId="9" xfId="0" applyFont="1" applyFill="1" applyBorder="1" applyAlignment="1">
      <alignment horizontal="center" vertical="center" wrapText="1"/>
    </xf>
    <xf numFmtId="0" fontId="1" fillId="10" borderId="10" xfId="0" applyFont="1" applyFill="1" applyBorder="1" applyAlignment="1">
      <alignment horizontal="center" vertical="center" wrapText="1"/>
    </xf>
    <xf numFmtId="0" fontId="1" fillId="10" borderId="12" xfId="0" applyFont="1" applyFill="1" applyBorder="1" applyAlignment="1">
      <alignment horizontal="center" vertical="center" wrapText="1"/>
    </xf>
    <xf numFmtId="0" fontId="2" fillId="10" borderId="9" xfId="0" applyFont="1" applyFill="1" applyBorder="1" applyAlignment="1">
      <alignment horizontal="left" wrapText="1"/>
    </xf>
    <xf numFmtId="0" fontId="5" fillId="10" borderId="8" xfId="0" applyFont="1" applyFill="1" applyBorder="1" applyAlignment="1">
      <alignment horizontal="left" vertical="center"/>
    </xf>
    <xf numFmtId="0" fontId="5" fillId="10" borderId="8" xfId="0" applyFont="1" applyFill="1" applyBorder="1" applyAlignment="1">
      <alignment horizontal="left" wrapText="1"/>
    </xf>
    <xf numFmtId="169" fontId="5" fillId="10" borderId="8" xfId="2" applyNumberFormat="1" applyFont="1" applyFill="1" applyBorder="1" applyAlignment="1" applyProtection="1">
      <alignment horizontal="left" wrapText="1"/>
    </xf>
    <xf numFmtId="169" fontId="5" fillId="10" borderId="8" xfId="2" applyNumberFormat="1" applyFont="1" applyFill="1" applyBorder="1" applyAlignment="1" applyProtection="1">
      <alignment horizontal="left" vertical="center"/>
    </xf>
    <xf numFmtId="0" fontId="5" fillId="11" borderId="8" xfId="0" applyFont="1" applyFill="1" applyBorder="1" applyAlignment="1">
      <alignment horizontal="left" vertical="center"/>
    </xf>
  </cellXfs>
  <cellStyles count="3">
    <cellStyle name="Currency" xfId="2" builtinId="4"/>
    <cellStyle name="Hyperlink" xfId="1" builtinId="8"/>
    <cellStyle name="Normal" xfId="0" builtinId="0"/>
  </cellStyles>
  <dxfs count="0"/>
  <tableStyles count="0" defaultTableStyle="TableStyleMedium9" defaultPivotStyle="PivotStyleLight16"/>
  <colors>
    <mruColors>
      <color rgb="FFA83D3A"/>
      <color rgb="FF33BB7A"/>
      <color rgb="FF66FFFF"/>
      <color rgb="FF8EA3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31</xdr:colOff>
      <xdr:row>5</xdr:row>
      <xdr:rowOff>6</xdr:rowOff>
    </xdr:from>
    <xdr:to>
      <xdr:col>2</xdr:col>
      <xdr:colOff>586220</xdr:colOff>
      <xdr:row>5</xdr:row>
      <xdr:rowOff>542925</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b="63719"/>
        <a:stretch/>
      </xdr:blipFill>
      <xdr:spPr>
        <a:xfrm>
          <a:off x="31" y="1019181"/>
          <a:ext cx="2876518" cy="5429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31</xdr:colOff>
      <xdr:row>1</xdr:row>
      <xdr:rowOff>6</xdr:rowOff>
    </xdr:from>
    <xdr:to>
      <xdr:col>1</xdr:col>
      <xdr:colOff>704849</xdr:colOff>
      <xdr:row>1</xdr:row>
      <xdr:rowOff>542925</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b="63719"/>
        <a:stretch/>
      </xdr:blipFill>
      <xdr:spPr>
        <a:xfrm>
          <a:off x="31" y="257181"/>
          <a:ext cx="2619343" cy="5429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31</xdr:colOff>
      <xdr:row>1</xdr:row>
      <xdr:rowOff>6</xdr:rowOff>
    </xdr:from>
    <xdr:to>
      <xdr:col>1</xdr:col>
      <xdr:colOff>704849</xdr:colOff>
      <xdr:row>1</xdr:row>
      <xdr:rowOff>542925</xdr:rowOff>
    </xdr:to>
    <xdr:pic>
      <xdr:nvPicPr>
        <xdr:cNvPr id="2" name="Image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b="63719"/>
        <a:stretch/>
      </xdr:blipFill>
      <xdr:spPr>
        <a:xfrm>
          <a:off x="31" y="1019181"/>
          <a:ext cx="2619343" cy="54291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31</xdr:colOff>
      <xdr:row>1</xdr:row>
      <xdr:rowOff>6</xdr:rowOff>
    </xdr:from>
    <xdr:to>
      <xdr:col>1</xdr:col>
      <xdr:colOff>704849</xdr:colOff>
      <xdr:row>1</xdr:row>
      <xdr:rowOff>542925</xdr:rowOff>
    </xdr:to>
    <xdr:pic>
      <xdr:nvPicPr>
        <xdr:cNvPr id="2" name="Image 1">
          <a:extLst>
            <a:ext uri="{FF2B5EF4-FFF2-40B4-BE49-F238E27FC236}">
              <a16:creationId xmlns:a16="http://schemas.microsoft.com/office/drawing/2014/main" id="{00000000-0008-0000-0300-000002000000}"/>
            </a:ext>
          </a:extLst>
        </xdr:cNvPr>
        <xdr:cNvPicPr>
          <a:picLocks noChangeAspect="1"/>
        </xdr:cNvPicPr>
      </xdr:nvPicPr>
      <xdr:blipFill rotWithShape="1">
        <a:blip xmlns:r="http://schemas.openxmlformats.org/officeDocument/2006/relationships" r:embed="rId1"/>
        <a:srcRect b="63719"/>
        <a:stretch/>
      </xdr:blipFill>
      <xdr:spPr>
        <a:xfrm>
          <a:off x="31" y="1019181"/>
          <a:ext cx="2619343" cy="54291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31</xdr:colOff>
      <xdr:row>1</xdr:row>
      <xdr:rowOff>6</xdr:rowOff>
    </xdr:from>
    <xdr:to>
      <xdr:col>1</xdr:col>
      <xdr:colOff>704849</xdr:colOff>
      <xdr:row>1</xdr:row>
      <xdr:rowOff>542925</xdr:rowOff>
    </xdr:to>
    <xdr:pic>
      <xdr:nvPicPr>
        <xdr:cNvPr id="2" name="Image 1">
          <a:extLst>
            <a:ext uri="{FF2B5EF4-FFF2-40B4-BE49-F238E27FC236}">
              <a16:creationId xmlns:a16="http://schemas.microsoft.com/office/drawing/2014/main" id="{00000000-0008-0000-0400-000002000000}"/>
            </a:ext>
          </a:extLst>
        </xdr:cNvPr>
        <xdr:cNvPicPr>
          <a:picLocks noChangeAspect="1"/>
        </xdr:cNvPicPr>
      </xdr:nvPicPr>
      <xdr:blipFill rotWithShape="1">
        <a:blip xmlns:r="http://schemas.openxmlformats.org/officeDocument/2006/relationships" r:embed="rId1"/>
        <a:srcRect b="63719"/>
        <a:stretch/>
      </xdr:blipFill>
      <xdr:spPr>
        <a:xfrm>
          <a:off x="31" y="1019181"/>
          <a:ext cx="2619343" cy="54291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31</xdr:colOff>
      <xdr:row>1</xdr:row>
      <xdr:rowOff>6</xdr:rowOff>
    </xdr:from>
    <xdr:to>
      <xdr:col>1</xdr:col>
      <xdr:colOff>704849</xdr:colOff>
      <xdr:row>1</xdr:row>
      <xdr:rowOff>542925</xdr:rowOff>
    </xdr:to>
    <xdr:pic>
      <xdr:nvPicPr>
        <xdr:cNvPr id="2" name="Image 1">
          <a:extLst>
            <a:ext uri="{FF2B5EF4-FFF2-40B4-BE49-F238E27FC236}">
              <a16:creationId xmlns:a16="http://schemas.microsoft.com/office/drawing/2014/main" id="{00000000-0008-0000-0500-000002000000}"/>
            </a:ext>
          </a:extLst>
        </xdr:cNvPr>
        <xdr:cNvPicPr>
          <a:picLocks noChangeAspect="1"/>
        </xdr:cNvPicPr>
      </xdr:nvPicPr>
      <xdr:blipFill rotWithShape="1">
        <a:blip xmlns:r="http://schemas.openxmlformats.org/officeDocument/2006/relationships" r:embed="rId1"/>
        <a:srcRect b="63719"/>
        <a:stretch/>
      </xdr:blipFill>
      <xdr:spPr>
        <a:xfrm>
          <a:off x="31" y="1019181"/>
          <a:ext cx="2619343" cy="54291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31</xdr:colOff>
      <xdr:row>1</xdr:row>
      <xdr:rowOff>6</xdr:rowOff>
    </xdr:from>
    <xdr:to>
      <xdr:col>1</xdr:col>
      <xdr:colOff>704849</xdr:colOff>
      <xdr:row>1</xdr:row>
      <xdr:rowOff>542925</xdr:rowOff>
    </xdr:to>
    <xdr:pic>
      <xdr:nvPicPr>
        <xdr:cNvPr id="2" name="Image 1">
          <a:extLst>
            <a:ext uri="{FF2B5EF4-FFF2-40B4-BE49-F238E27FC236}">
              <a16:creationId xmlns:a16="http://schemas.microsoft.com/office/drawing/2014/main" id="{00000000-0008-0000-0600-000002000000}"/>
            </a:ext>
          </a:extLst>
        </xdr:cNvPr>
        <xdr:cNvPicPr>
          <a:picLocks noChangeAspect="1"/>
        </xdr:cNvPicPr>
      </xdr:nvPicPr>
      <xdr:blipFill rotWithShape="1">
        <a:blip xmlns:r="http://schemas.openxmlformats.org/officeDocument/2006/relationships" r:embed="rId1"/>
        <a:srcRect b="63719"/>
        <a:stretch/>
      </xdr:blipFill>
      <xdr:spPr>
        <a:xfrm>
          <a:off x="31" y="257181"/>
          <a:ext cx="2619343" cy="54291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1516380</xdr:colOff>
      <xdr:row>0</xdr:row>
      <xdr:rowOff>53340</xdr:rowOff>
    </xdr:from>
    <xdr:to>
      <xdr:col>1</xdr:col>
      <xdr:colOff>3741420</xdr:colOff>
      <xdr:row>4</xdr:row>
      <xdr:rowOff>97213</xdr:rowOff>
    </xdr:to>
    <xdr:pic>
      <xdr:nvPicPr>
        <xdr:cNvPr id="2" name="Picture 1">
          <a:extLst>
            <a:ext uri="{FF2B5EF4-FFF2-40B4-BE49-F238E27FC236}">
              <a16:creationId xmlns:a16="http://schemas.microsoft.com/office/drawing/2014/main" id="{4D0143DC-A394-451F-9B1A-13D54640E6D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89020" y="53340"/>
          <a:ext cx="2225040" cy="77539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mailto:martin@wine-selectio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R243"/>
  <sheetViews>
    <sheetView zoomScale="60" zoomScaleNormal="60" workbookViewId="0">
      <pane xSplit="9" ySplit="10" topLeftCell="AC11" activePane="bottomRight" state="frozen"/>
      <selection pane="topRight" activeCell="H1" sqref="H1"/>
      <selection pane="bottomLeft" activeCell="A11" sqref="A11"/>
      <selection pane="bottomRight" activeCell="A73" sqref="A73:AO73"/>
    </sheetView>
  </sheetViews>
  <sheetFormatPr defaultColWidth="11.44140625" defaultRowHeight="14.4" x14ac:dyDescent="0.3"/>
  <cols>
    <col min="1" max="1" width="26.6640625" style="12" customWidth="1"/>
    <col min="2" max="2" width="7.6640625" style="12" customWidth="1"/>
    <col min="3" max="3" width="11.109375" style="12" customWidth="1"/>
    <col min="4" max="4" width="40.6640625" style="12" customWidth="1"/>
    <col min="5" max="5" width="30.6640625" style="12" customWidth="1"/>
    <col min="6" max="6" width="17.33203125" style="12" customWidth="1"/>
    <col min="7" max="7" width="17.6640625" style="41" customWidth="1"/>
    <col min="8" max="8" width="15.109375" style="30" customWidth="1"/>
    <col min="9" max="9" width="15.33203125" style="12" customWidth="1"/>
    <col min="10" max="10" width="8.109375" style="12" customWidth="1"/>
    <col min="11" max="11" width="15.109375" style="12" customWidth="1"/>
    <col min="12" max="12" width="24.33203125" style="12" customWidth="1"/>
    <col min="13" max="13" width="15.109375" style="12" customWidth="1"/>
    <col min="14" max="14" width="15.109375" style="30" customWidth="1"/>
    <col min="15" max="17" width="10.6640625" style="12" customWidth="1"/>
    <col min="18" max="18" width="11.44140625" style="5" customWidth="1"/>
    <col min="19" max="19" width="11.44140625" style="7" customWidth="1"/>
    <col min="20" max="20" width="8.6640625" style="31" customWidth="1"/>
    <col min="21" max="21" width="11.44140625" style="13" customWidth="1"/>
    <col min="22" max="22" width="8.6640625" style="31" customWidth="1"/>
    <col min="23" max="24" width="11.44140625" style="13" customWidth="1"/>
    <col min="25" max="27" width="11.44140625" style="7" customWidth="1"/>
    <col min="28" max="31" width="11.44140625" style="13" customWidth="1"/>
    <col min="32" max="33" width="11.44140625" style="4" customWidth="1"/>
    <col min="34" max="34" width="11.44140625" style="7" customWidth="1"/>
    <col min="35" max="35" width="14.5546875" style="13" customWidth="1"/>
    <col min="36" max="36" width="19.6640625" style="7" customWidth="1"/>
    <col min="37" max="37" width="15.88671875" style="13" customWidth="1"/>
    <col min="38" max="38" width="14.33203125" style="107" customWidth="1"/>
    <col min="39" max="40" width="15.109375" style="12" customWidth="1"/>
    <col min="41" max="41" width="15.109375" style="122" customWidth="1"/>
    <col min="42" max="42" width="15.109375" style="12" customWidth="1"/>
    <col min="43" max="70" width="11.44140625" style="3"/>
  </cols>
  <sheetData>
    <row r="1" spans="1:70" ht="15" hidden="1" customHeight="1" x14ac:dyDescent="0.3">
      <c r="B1" s="9"/>
      <c r="C1" s="9"/>
      <c r="D1" s="9">
        <v>41470</v>
      </c>
    </row>
    <row r="2" spans="1:70" ht="15" hidden="1" customHeight="1" x14ac:dyDescent="0.3">
      <c r="A2" s="12" t="s">
        <v>105</v>
      </c>
      <c r="D2" s="12">
        <v>1.34</v>
      </c>
    </row>
    <row r="3" spans="1:70" ht="15" hidden="1" customHeight="1" x14ac:dyDescent="0.3">
      <c r="A3" s="12" t="s">
        <v>106</v>
      </c>
      <c r="D3" s="12">
        <v>1.71</v>
      </c>
      <c r="E3" s="12" t="s">
        <v>381</v>
      </c>
      <c r="F3" s="12" t="s">
        <v>382</v>
      </c>
    </row>
    <row r="4" spans="1:70" ht="15" hidden="1" customHeight="1" x14ac:dyDescent="0.3">
      <c r="A4" s="12" t="s">
        <v>116</v>
      </c>
      <c r="D4" s="12">
        <v>1.27</v>
      </c>
      <c r="Z4" s="7" t="s">
        <v>115</v>
      </c>
    </row>
    <row r="5" spans="1:70" ht="20.25" hidden="1" customHeight="1" x14ac:dyDescent="0.3"/>
    <row r="6" spans="1:70" ht="45" customHeight="1" x14ac:dyDescent="0.3">
      <c r="A6" s="154"/>
      <c r="B6" s="154"/>
      <c r="C6" s="154"/>
      <c r="D6" s="154"/>
      <c r="E6" s="154"/>
      <c r="F6" s="154"/>
      <c r="G6" s="154"/>
      <c r="H6" s="154"/>
      <c r="I6" s="154"/>
      <c r="J6" s="154"/>
      <c r="K6" s="42"/>
      <c r="L6" s="42"/>
      <c r="M6" s="42"/>
      <c r="N6" s="95"/>
      <c r="AM6" s="42"/>
      <c r="AN6" s="42"/>
      <c r="AO6" s="123"/>
      <c r="AP6" s="42"/>
    </row>
    <row r="7" spans="1:70" ht="46.2" x14ac:dyDescent="0.3">
      <c r="A7" s="49" t="s">
        <v>244</v>
      </c>
      <c r="B7" s="42"/>
      <c r="C7" s="42"/>
      <c r="D7" s="42"/>
      <c r="E7" s="45"/>
      <c r="F7" s="42"/>
      <c r="G7" s="41">
        <f>84/0.93</f>
        <v>90.322580645161281</v>
      </c>
      <c r="H7" s="95"/>
      <c r="I7" s="42"/>
      <c r="J7" s="50"/>
      <c r="K7" s="42"/>
      <c r="L7" s="42"/>
      <c r="M7" s="42"/>
      <c r="N7" s="95"/>
      <c r="AM7" s="42"/>
      <c r="AN7" s="42"/>
      <c r="AO7" s="123"/>
      <c r="AP7" s="42"/>
    </row>
    <row r="8" spans="1:70" s="1" customFormat="1" ht="75" customHeight="1" x14ac:dyDescent="0.3">
      <c r="A8" s="1" t="s">
        <v>256</v>
      </c>
      <c r="B8" s="1" t="s">
        <v>181</v>
      </c>
      <c r="C8" s="1" t="s">
        <v>255</v>
      </c>
      <c r="D8" s="1" t="s">
        <v>257</v>
      </c>
      <c r="E8" s="1" t="s">
        <v>10</v>
      </c>
      <c r="F8" s="1" t="s">
        <v>8</v>
      </c>
      <c r="G8" s="2" t="s">
        <v>234</v>
      </c>
      <c r="H8" s="96" t="s">
        <v>3</v>
      </c>
      <c r="I8" s="2" t="s">
        <v>0</v>
      </c>
      <c r="J8" s="2" t="s">
        <v>379</v>
      </c>
      <c r="K8" s="155" t="s">
        <v>366</v>
      </c>
      <c r="L8" s="155"/>
      <c r="M8" s="103"/>
      <c r="N8" s="97"/>
      <c r="O8" s="6" t="s">
        <v>230</v>
      </c>
      <c r="P8" s="6" t="s">
        <v>216</v>
      </c>
      <c r="Q8" s="6" t="s">
        <v>217</v>
      </c>
      <c r="R8" s="6" t="s">
        <v>112</v>
      </c>
      <c r="S8" s="8" t="s">
        <v>103</v>
      </c>
      <c r="T8" s="32" t="s">
        <v>218</v>
      </c>
      <c r="U8" s="14" t="s">
        <v>103</v>
      </c>
      <c r="V8" s="32" t="s">
        <v>218</v>
      </c>
      <c r="W8" s="14" t="s">
        <v>104</v>
      </c>
      <c r="X8" s="14" t="s">
        <v>104</v>
      </c>
      <c r="Y8" s="8"/>
      <c r="Z8" s="8" t="s">
        <v>107</v>
      </c>
      <c r="AA8" s="8" t="s">
        <v>108</v>
      </c>
      <c r="AB8" s="14" t="s">
        <v>108</v>
      </c>
      <c r="AC8" s="14" t="s">
        <v>393</v>
      </c>
      <c r="AD8" s="14" t="s">
        <v>109</v>
      </c>
      <c r="AE8" s="14" t="s">
        <v>109</v>
      </c>
      <c r="AF8" s="2"/>
      <c r="AG8" s="2" t="s">
        <v>110</v>
      </c>
      <c r="AH8" s="8" t="s">
        <v>178</v>
      </c>
      <c r="AI8" s="14" t="s">
        <v>178</v>
      </c>
      <c r="AJ8" s="8" t="s">
        <v>179</v>
      </c>
      <c r="AK8" s="14" t="s">
        <v>179</v>
      </c>
      <c r="AL8" s="108" t="s">
        <v>179</v>
      </c>
      <c r="AM8" s="108"/>
      <c r="AN8" s="108"/>
      <c r="AO8" s="124"/>
      <c r="AP8" s="108"/>
      <c r="AQ8" s="159" t="s">
        <v>394</v>
      </c>
      <c r="AR8" s="160"/>
      <c r="AS8" s="159" t="s">
        <v>397</v>
      </c>
      <c r="AT8" s="160"/>
      <c r="AU8" s="159" t="s">
        <v>398</v>
      </c>
      <c r="AV8" s="160"/>
      <c r="AW8" s="159" t="s">
        <v>399</v>
      </c>
      <c r="AX8" s="160"/>
      <c r="AY8" s="159" t="s">
        <v>400</v>
      </c>
      <c r="AZ8" s="160"/>
      <c r="BA8" s="159" t="s">
        <v>403</v>
      </c>
      <c r="BB8" s="160"/>
      <c r="BC8" s="159" t="s">
        <v>404</v>
      </c>
      <c r="BD8" s="160"/>
      <c r="BE8" s="159" t="s">
        <v>405</v>
      </c>
      <c r="BF8" s="160"/>
      <c r="BG8" s="159" t="s">
        <v>414</v>
      </c>
      <c r="BH8" s="160"/>
      <c r="BI8" s="161" t="s">
        <v>415</v>
      </c>
      <c r="BJ8" s="162"/>
      <c r="BK8" s="161" t="s">
        <v>417</v>
      </c>
      <c r="BL8" s="162"/>
      <c r="BM8" s="159"/>
      <c r="BN8" s="160"/>
      <c r="BO8" s="159"/>
      <c r="BP8" s="160"/>
      <c r="BQ8" s="159"/>
      <c r="BR8" s="160"/>
    </row>
    <row r="9" spans="1:70" s="1" customFormat="1" x14ac:dyDescent="0.3">
      <c r="G9" s="2"/>
      <c r="H9" s="96"/>
      <c r="I9" s="2"/>
      <c r="J9" s="2"/>
      <c r="K9" s="103" t="s">
        <v>367</v>
      </c>
      <c r="L9" s="103" t="s">
        <v>368</v>
      </c>
      <c r="M9" s="103" t="s">
        <v>369</v>
      </c>
      <c r="N9" s="97" t="s">
        <v>383</v>
      </c>
      <c r="R9" s="6" t="s">
        <v>111</v>
      </c>
      <c r="S9" s="8">
        <v>0.8</v>
      </c>
      <c r="T9" s="33"/>
      <c r="U9" s="15">
        <v>0.7</v>
      </c>
      <c r="V9" s="33"/>
      <c r="W9" s="15">
        <v>0.8</v>
      </c>
      <c r="X9" s="15">
        <v>0.7</v>
      </c>
      <c r="Y9" s="8"/>
      <c r="Z9" s="8" t="s">
        <v>113</v>
      </c>
      <c r="AA9" s="8">
        <v>0.8</v>
      </c>
      <c r="AB9" s="14">
        <v>0.7</v>
      </c>
      <c r="AC9" s="14">
        <v>0.7</v>
      </c>
      <c r="AD9" s="14">
        <v>0.8</v>
      </c>
      <c r="AE9" s="14">
        <v>0.7</v>
      </c>
      <c r="AF9" s="2"/>
      <c r="AG9" s="2" t="s">
        <v>117</v>
      </c>
      <c r="AH9" s="6">
        <v>0.8</v>
      </c>
      <c r="AI9" s="14">
        <v>0.7</v>
      </c>
      <c r="AJ9" s="6">
        <v>0.8</v>
      </c>
      <c r="AK9" s="15">
        <v>0.63</v>
      </c>
      <c r="AL9" s="108">
        <v>0.63</v>
      </c>
      <c r="AM9" s="103" t="s">
        <v>401</v>
      </c>
      <c r="AN9" s="103" t="s">
        <v>402</v>
      </c>
      <c r="AO9" s="125" t="s">
        <v>416</v>
      </c>
      <c r="AP9" s="103"/>
      <c r="AQ9" s="109" t="s">
        <v>395</v>
      </c>
      <c r="AR9" s="110" t="s">
        <v>396</v>
      </c>
      <c r="AS9" s="109" t="s">
        <v>395</v>
      </c>
      <c r="AT9" s="110" t="s">
        <v>396</v>
      </c>
      <c r="AU9" s="109" t="s">
        <v>395</v>
      </c>
      <c r="AV9" s="110" t="s">
        <v>396</v>
      </c>
      <c r="AW9" s="109" t="s">
        <v>395</v>
      </c>
      <c r="AX9" s="110" t="s">
        <v>396</v>
      </c>
      <c r="AY9" s="109" t="s">
        <v>395</v>
      </c>
      <c r="AZ9" s="110" t="s">
        <v>396</v>
      </c>
      <c r="BA9" s="109" t="s">
        <v>395</v>
      </c>
      <c r="BB9" s="110" t="s">
        <v>396</v>
      </c>
      <c r="BC9" s="109" t="s">
        <v>395</v>
      </c>
      <c r="BD9" s="110" t="s">
        <v>396</v>
      </c>
      <c r="BE9" s="109" t="s">
        <v>395</v>
      </c>
      <c r="BF9" s="110" t="s">
        <v>396</v>
      </c>
      <c r="BG9" s="109" t="s">
        <v>395</v>
      </c>
      <c r="BH9" s="110" t="s">
        <v>396</v>
      </c>
      <c r="BI9" s="109" t="s">
        <v>395</v>
      </c>
      <c r="BJ9" s="110" t="s">
        <v>396</v>
      </c>
      <c r="BK9" s="109" t="s">
        <v>395</v>
      </c>
      <c r="BL9" s="110" t="s">
        <v>396</v>
      </c>
      <c r="BM9" s="109" t="s">
        <v>395</v>
      </c>
      <c r="BN9" s="110" t="s">
        <v>396</v>
      </c>
      <c r="BO9" s="109" t="s">
        <v>395</v>
      </c>
      <c r="BP9" s="110" t="s">
        <v>396</v>
      </c>
      <c r="BQ9" s="109" t="s">
        <v>395</v>
      </c>
      <c r="BR9" s="110" t="s">
        <v>396</v>
      </c>
    </row>
    <row r="10" spans="1:70" s="1" customFormat="1" ht="15" customHeight="1" x14ac:dyDescent="0.3">
      <c r="A10" s="156" t="s">
        <v>61</v>
      </c>
      <c r="B10" s="156"/>
      <c r="C10" s="156"/>
      <c r="D10" s="157"/>
      <c r="E10" s="157"/>
      <c r="F10" s="157"/>
      <c r="G10" s="157"/>
      <c r="H10" s="157"/>
      <c r="I10" s="157"/>
      <c r="J10" s="106"/>
      <c r="K10" s="106"/>
      <c r="L10" s="106"/>
      <c r="M10" s="106"/>
      <c r="N10" s="98"/>
      <c r="R10" s="6"/>
      <c r="S10" s="8"/>
      <c r="T10" s="32"/>
      <c r="U10" s="14"/>
      <c r="V10" s="32"/>
      <c r="W10" s="14"/>
      <c r="X10" s="14"/>
      <c r="Y10" s="8"/>
      <c r="Z10" s="8" t="s">
        <v>114</v>
      </c>
      <c r="AA10" s="8"/>
      <c r="AB10" s="14"/>
      <c r="AC10" s="14"/>
      <c r="AD10" s="14"/>
      <c r="AE10" s="14"/>
      <c r="AF10" s="2"/>
      <c r="AG10" s="2" t="s">
        <v>224</v>
      </c>
      <c r="AH10" s="8"/>
      <c r="AI10" s="14"/>
      <c r="AJ10" s="6">
        <v>1.07</v>
      </c>
      <c r="AK10" s="15">
        <v>1.07</v>
      </c>
      <c r="AL10" s="108">
        <v>1.07</v>
      </c>
      <c r="AM10" s="106"/>
      <c r="AN10" s="106"/>
      <c r="AO10" s="126"/>
      <c r="AP10" s="106"/>
      <c r="AQ10" s="109"/>
      <c r="AR10" s="111">
        <v>-0.1</v>
      </c>
      <c r="AS10" s="109"/>
      <c r="AT10" s="111"/>
      <c r="AU10" s="109"/>
      <c r="AV10" s="111"/>
      <c r="AW10" s="109"/>
      <c r="AX10" s="111">
        <v>-0.1</v>
      </c>
      <c r="AY10" s="109"/>
      <c r="AZ10" s="111"/>
      <c r="BA10" s="109"/>
      <c r="BB10" s="111">
        <v>-0.1</v>
      </c>
      <c r="BC10" s="109"/>
      <c r="BD10" s="111">
        <v>-0.1</v>
      </c>
      <c r="BE10" s="109"/>
      <c r="BF10" s="111">
        <v>-0.1</v>
      </c>
      <c r="BG10" s="109"/>
      <c r="BH10" s="111"/>
      <c r="BI10" s="109"/>
      <c r="BJ10" s="111"/>
      <c r="BK10" s="109"/>
      <c r="BL10" s="111"/>
      <c r="BM10" s="109"/>
      <c r="BN10" s="111"/>
      <c r="BO10" s="109"/>
      <c r="BP10" s="111"/>
      <c r="BQ10" s="109"/>
      <c r="BR10" s="111"/>
    </row>
    <row r="11" spans="1:70" x14ac:dyDescent="0.3">
      <c r="A11" s="157"/>
      <c r="B11" s="157"/>
      <c r="C11" s="157"/>
      <c r="D11" s="157"/>
      <c r="E11" s="157"/>
      <c r="F11" s="157"/>
      <c r="G11" s="157"/>
      <c r="H11" s="157"/>
      <c r="I11" s="157"/>
      <c r="J11" s="106"/>
      <c r="K11" s="106"/>
      <c r="L11" s="106"/>
      <c r="M11" s="106"/>
      <c r="N11" s="98"/>
      <c r="AM11" s="106"/>
      <c r="AN11" s="106"/>
      <c r="AO11" s="126"/>
      <c r="AP11" s="106"/>
      <c r="AQ11" s="112"/>
      <c r="AR11" s="113"/>
      <c r="AS11" s="112"/>
      <c r="AT11" s="113"/>
      <c r="AU11" s="112"/>
      <c r="AV11" s="113"/>
      <c r="AW11" s="112"/>
      <c r="AX11" s="113"/>
      <c r="AY11" s="112"/>
      <c r="AZ11" s="113"/>
      <c r="BA11" s="112"/>
      <c r="BB11" s="113"/>
      <c r="BC11" s="112"/>
      <c r="BD11" s="113"/>
      <c r="BE11" s="112"/>
      <c r="BF11" s="113"/>
      <c r="BG11" s="112"/>
      <c r="BH11" s="113"/>
      <c r="BI11" s="112"/>
      <c r="BJ11" s="113"/>
      <c r="BK11" s="112"/>
      <c r="BL11" s="113"/>
      <c r="BM11" s="112"/>
      <c r="BN11" s="113"/>
      <c r="BO11" s="112"/>
      <c r="BP11" s="113"/>
      <c r="BQ11" s="112"/>
      <c r="BR11" s="113"/>
    </row>
    <row r="12" spans="1:70" x14ac:dyDescent="0.3">
      <c r="A12" s="137" t="s">
        <v>5</v>
      </c>
      <c r="B12" s="133" t="s">
        <v>180</v>
      </c>
      <c r="C12" s="133"/>
      <c r="D12" s="137" t="s">
        <v>2</v>
      </c>
      <c r="E12" s="133"/>
      <c r="F12" s="133">
        <v>2010</v>
      </c>
      <c r="G12" s="138"/>
      <c r="H12" s="139">
        <v>4.3099999999999996</v>
      </c>
      <c r="I12" s="133" t="s">
        <v>4</v>
      </c>
      <c r="K12" s="134">
        <v>24</v>
      </c>
      <c r="L12" s="10">
        <f>H12*K12</f>
        <v>103.44</v>
      </c>
      <c r="M12" s="89">
        <f>K12*AI12</f>
        <v>602.36914285714283</v>
      </c>
      <c r="N12" s="11">
        <v>31.74</v>
      </c>
      <c r="R12" s="5">
        <f t="shared" ref="R12:R28" si="0">H12+0.9</f>
        <v>5.21</v>
      </c>
      <c r="S12" s="7">
        <f>R12/$S$9</f>
        <v>6.5124999999999993</v>
      </c>
      <c r="T12" s="34"/>
      <c r="U12" s="13">
        <f>R12/$U$9</f>
        <v>7.4428571428571431</v>
      </c>
      <c r="V12" s="34"/>
      <c r="W12" s="7">
        <f>S12*$D$2</f>
        <v>8.7267499999999991</v>
      </c>
      <c r="X12" s="13">
        <f t="shared" ref="X12:X75" si="1">U12*$D$2</f>
        <v>9.9734285714285722</v>
      </c>
      <c r="Z12" s="7">
        <f t="shared" ref="Z12:Z75" si="2">(R12*$D$3)+1.9+0.2</f>
        <v>11.0091</v>
      </c>
      <c r="AA12" s="29">
        <f>Z12/$AA$9</f>
        <v>13.761374999999999</v>
      </c>
      <c r="AB12" s="35">
        <f>Z12/$AB$9</f>
        <v>15.727285714285715</v>
      </c>
      <c r="AC12" s="35">
        <f>AB12/$D$3</f>
        <v>9.1972431077694239</v>
      </c>
      <c r="AD12" s="29">
        <f>AA12/$D$4</f>
        <v>10.835728346456692</v>
      </c>
      <c r="AE12" s="35">
        <f t="shared" ref="AE12:AE75" si="3">AB12/$D$4</f>
        <v>12.38368953880765</v>
      </c>
      <c r="AG12" s="7">
        <f t="shared" ref="AG12:AG28" si="4">Z12+6.56</f>
        <v>17.569099999999999</v>
      </c>
      <c r="AH12" s="29">
        <f>AG12/$AH$9</f>
        <v>21.961374999999997</v>
      </c>
      <c r="AI12" s="35">
        <f>AG12/$AI$9</f>
        <v>25.098714285714287</v>
      </c>
      <c r="AJ12" s="29">
        <f>(AG12/$AJ$9)*$AJ$10</f>
        <v>23.498671249999997</v>
      </c>
      <c r="AK12" s="35">
        <f>(AG12/$AK$9)*$AK$10</f>
        <v>29.839582539682542</v>
      </c>
      <c r="AM12" s="10">
        <f>K12-AN12</f>
        <v>24</v>
      </c>
      <c r="AN12" s="10">
        <f>AQ12+AS12+AU12+AW12+AY12+BA12+BC12+BE12+BG12++BI12+BK12</f>
        <v>0</v>
      </c>
      <c r="AO12" s="127">
        <v>24</v>
      </c>
      <c r="AP12" s="10"/>
      <c r="AQ12" s="112"/>
      <c r="AR12" s="113"/>
      <c r="AS12" s="112"/>
      <c r="AT12" s="113"/>
      <c r="AU12" s="112"/>
      <c r="AV12" s="113"/>
      <c r="AW12" s="112"/>
      <c r="AX12" s="113"/>
      <c r="AY12" s="112"/>
      <c r="AZ12" s="113">
        <f>AY12*AL12</f>
        <v>0</v>
      </c>
      <c r="BA12" s="112"/>
      <c r="BB12" s="113">
        <f>BA12*AL12</f>
        <v>0</v>
      </c>
      <c r="BC12" s="112"/>
      <c r="BD12" s="113">
        <f>BC12*AL12</f>
        <v>0</v>
      </c>
      <c r="BE12" s="112"/>
      <c r="BF12" s="113">
        <f>BE12*AL12</f>
        <v>0</v>
      </c>
      <c r="BG12" s="112"/>
      <c r="BH12" s="113">
        <f>BG12*AL12</f>
        <v>0</v>
      </c>
      <c r="BI12" s="112"/>
      <c r="BJ12" s="113">
        <f>BI12*AL12</f>
        <v>0</v>
      </c>
      <c r="BK12" s="112"/>
      <c r="BL12" s="113">
        <f>BK12*AL12</f>
        <v>0</v>
      </c>
      <c r="BM12" s="112"/>
      <c r="BN12" s="113">
        <f>BM12*AN12</f>
        <v>0</v>
      </c>
      <c r="BO12" s="112"/>
      <c r="BP12" s="113">
        <f>BO12*AP12</f>
        <v>0</v>
      </c>
      <c r="BQ12" s="112"/>
      <c r="BR12" s="113">
        <f>BQ12*AR12</f>
        <v>0</v>
      </c>
    </row>
    <row r="13" spans="1:70" x14ac:dyDescent="0.3">
      <c r="A13" s="137" t="s">
        <v>6</v>
      </c>
      <c r="B13" s="133" t="s">
        <v>180</v>
      </c>
      <c r="C13" s="133"/>
      <c r="D13" s="137" t="s">
        <v>258</v>
      </c>
      <c r="E13" s="133"/>
      <c r="F13" s="133">
        <v>2012</v>
      </c>
      <c r="G13" s="138"/>
      <c r="H13" s="139">
        <v>5.55</v>
      </c>
      <c r="I13" s="133" t="s">
        <v>7</v>
      </c>
      <c r="J13" s="12">
        <v>12</v>
      </c>
      <c r="K13" s="131">
        <v>120</v>
      </c>
      <c r="L13" s="10">
        <f t="shared" ref="L13:L28" si="5">H13*K13</f>
        <v>666</v>
      </c>
      <c r="M13" s="89">
        <f t="shared" ref="M13:M28" si="6">K13*AI13</f>
        <v>3375.3428571428572</v>
      </c>
      <c r="N13" s="11">
        <v>66.7</v>
      </c>
      <c r="R13" s="5">
        <f t="shared" si="0"/>
        <v>6.45</v>
      </c>
      <c r="S13" s="7">
        <f>R13/$S$9</f>
        <v>8.0625</v>
      </c>
      <c r="T13" s="34"/>
      <c r="U13" s="13">
        <f>R13/$U$9</f>
        <v>9.2142857142857153</v>
      </c>
      <c r="V13" s="34"/>
      <c r="W13" s="7">
        <f t="shared" ref="W13:W28" si="7">S13*$D$2</f>
        <v>10.803750000000001</v>
      </c>
      <c r="X13" s="13">
        <f t="shared" si="1"/>
        <v>12.34714285714286</v>
      </c>
      <c r="Z13" s="7">
        <f t="shared" si="2"/>
        <v>13.1295</v>
      </c>
      <c r="AA13" s="29">
        <f>Z13/$AA$9</f>
        <v>16.411874999999998</v>
      </c>
      <c r="AB13" s="35">
        <f>Z13/$AB$9</f>
        <v>18.756428571428572</v>
      </c>
      <c r="AC13" s="35">
        <f t="shared" ref="AC13:AC28" si="8">AB13/$D$3</f>
        <v>10.968671679197996</v>
      </c>
      <c r="AD13" s="29">
        <f t="shared" ref="AD13:AD28" si="9">AA13/$D$4</f>
        <v>12.922736220472439</v>
      </c>
      <c r="AE13" s="35">
        <f t="shared" si="3"/>
        <v>14.768841394825646</v>
      </c>
      <c r="AG13" s="7">
        <f t="shared" si="4"/>
        <v>19.689499999999999</v>
      </c>
      <c r="AH13" s="29">
        <f>AG13/$AH$9</f>
        <v>24.611874999999998</v>
      </c>
      <c r="AI13" s="35">
        <f>AG13/$AI$9</f>
        <v>28.127857142857142</v>
      </c>
      <c r="AJ13" s="29">
        <f t="shared" ref="AJ13:AJ28" si="10">(AG13/$AJ$9)*$AJ$10</f>
        <v>26.33470625</v>
      </c>
      <c r="AK13" s="35">
        <f t="shared" ref="AK13:AK28" si="11">(AG13/$AK$9)*$AK$10</f>
        <v>33.440896825396827</v>
      </c>
      <c r="AL13" s="107">
        <v>33</v>
      </c>
      <c r="AM13" s="10">
        <f t="shared" ref="AM13:AM76" si="12">K13-AN13</f>
        <v>118</v>
      </c>
      <c r="AN13" s="10">
        <f t="shared" ref="AN13:AN76" si="13">AQ13+AS13+AU13+AW13+AY13+BA13+BC13+BE13+BG13++BI13+BK13</f>
        <v>2</v>
      </c>
      <c r="AO13" s="127">
        <v>24</v>
      </c>
      <c r="AP13" s="10"/>
      <c r="AQ13" s="112"/>
      <c r="AR13" s="113"/>
      <c r="AS13" s="112"/>
      <c r="AT13" s="113"/>
      <c r="AU13" s="112"/>
      <c r="AV13" s="113"/>
      <c r="AW13" s="112"/>
      <c r="AX13" s="113"/>
      <c r="AY13" s="112"/>
      <c r="AZ13" s="113">
        <f t="shared" ref="AZ13:AZ76" si="14">AY13*AL13</f>
        <v>0</v>
      </c>
      <c r="BA13" s="112"/>
      <c r="BB13" s="113">
        <f t="shared" ref="BB13:BB76" si="15">BA13*AL13</f>
        <v>0</v>
      </c>
      <c r="BC13" s="112"/>
      <c r="BD13" s="113">
        <f t="shared" ref="BD13:BD76" si="16">BC13*AL13</f>
        <v>0</v>
      </c>
      <c r="BE13" s="112">
        <v>2</v>
      </c>
      <c r="BF13" s="113">
        <f t="shared" ref="BF13:BF76" si="17">BE13*AL13</f>
        <v>66</v>
      </c>
      <c r="BG13" s="112"/>
      <c r="BH13" s="113">
        <f t="shared" ref="BH13:BH76" si="18">BG13*AL13</f>
        <v>0</v>
      </c>
      <c r="BI13" s="112"/>
      <c r="BJ13" s="113">
        <f t="shared" ref="BJ13:BJ76" si="19">BI13*AL13</f>
        <v>0</v>
      </c>
      <c r="BK13" s="112"/>
      <c r="BL13" s="113">
        <f t="shared" ref="BL13:BL76" si="20">BK13*AL13</f>
        <v>0</v>
      </c>
      <c r="BM13" s="112"/>
      <c r="BN13" s="113">
        <f t="shared" ref="BN13:BN76" si="21">BM13*AN13</f>
        <v>0</v>
      </c>
      <c r="BO13" s="112"/>
      <c r="BP13" s="113">
        <f t="shared" ref="BP13:BP76" si="22">BO13*AP13</f>
        <v>0</v>
      </c>
      <c r="BQ13" s="112"/>
      <c r="BR13" s="113">
        <f t="shared" ref="BR13:BR76" si="23">BQ13*AR13</f>
        <v>0</v>
      </c>
    </row>
    <row r="14" spans="1:70" x14ac:dyDescent="0.3">
      <c r="A14" s="137" t="s">
        <v>388</v>
      </c>
      <c r="B14" s="133" t="s">
        <v>180</v>
      </c>
      <c r="C14" s="133"/>
      <c r="D14" s="137" t="s">
        <v>418</v>
      </c>
      <c r="E14" s="133"/>
      <c r="F14" s="133">
        <v>2011</v>
      </c>
      <c r="G14" s="138" t="s">
        <v>235</v>
      </c>
      <c r="H14" s="139">
        <v>3.4</v>
      </c>
      <c r="I14" s="133"/>
      <c r="J14" s="12">
        <v>6</v>
      </c>
      <c r="K14" s="134">
        <v>24</v>
      </c>
      <c r="L14" s="10">
        <f t="shared" si="5"/>
        <v>81.599999999999994</v>
      </c>
      <c r="M14" s="89"/>
      <c r="N14" s="11">
        <v>50</v>
      </c>
      <c r="R14" s="5">
        <f t="shared" si="0"/>
        <v>4.3</v>
      </c>
      <c r="S14" s="7">
        <f>R14/$S$9</f>
        <v>5.3749999999999991</v>
      </c>
      <c r="T14" s="34"/>
      <c r="U14" s="13">
        <f>R14/$U$9</f>
        <v>6.1428571428571432</v>
      </c>
      <c r="V14" s="34"/>
      <c r="W14" s="7">
        <f t="shared" si="7"/>
        <v>7.2024999999999997</v>
      </c>
      <c r="X14" s="13">
        <f t="shared" si="1"/>
        <v>8.2314285714285731</v>
      </c>
      <c r="Z14" s="7">
        <f t="shared" si="2"/>
        <v>9.4529999999999994</v>
      </c>
      <c r="AA14" s="29">
        <f>Z14/$AA$9</f>
        <v>11.816249999999998</v>
      </c>
      <c r="AB14" s="35">
        <f>Z14/$AB$9</f>
        <v>13.504285714285714</v>
      </c>
      <c r="AC14" s="35">
        <f t="shared" si="8"/>
        <v>7.8972431077694241</v>
      </c>
      <c r="AD14" s="29">
        <f t="shared" si="9"/>
        <v>9.3041338582677149</v>
      </c>
      <c r="AE14" s="35">
        <f t="shared" si="3"/>
        <v>10.633295838020247</v>
      </c>
      <c r="AG14" s="7">
        <f t="shared" si="4"/>
        <v>16.012999999999998</v>
      </c>
      <c r="AH14" s="29">
        <f>AG14/$AH$9</f>
        <v>20.016249999999996</v>
      </c>
      <c r="AI14" s="35">
        <f>AG14/$AI$9</f>
        <v>22.875714285714285</v>
      </c>
      <c r="AJ14" s="29">
        <f t="shared" si="10"/>
        <v>21.417387499999997</v>
      </c>
      <c r="AK14" s="35">
        <f t="shared" si="11"/>
        <v>27.196682539682538</v>
      </c>
      <c r="AM14" s="10">
        <f t="shared" si="12"/>
        <v>24</v>
      </c>
      <c r="AN14" s="10">
        <f t="shared" si="13"/>
        <v>0</v>
      </c>
      <c r="AO14" s="127">
        <v>12</v>
      </c>
      <c r="AP14" s="10"/>
      <c r="AQ14" s="112"/>
      <c r="AR14" s="113"/>
      <c r="AS14" s="112"/>
      <c r="AT14" s="113"/>
      <c r="AU14" s="112"/>
      <c r="AV14" s="113"/>
      <c r="AW14" s="112"/>
      <c r="AX14" s="113"/>
      <c r="AY14" s="112"/>
      <c r="AZ14" s="113">
        <f t="shared" si="14"/>
        <v>0</v>
      </c>
      <c r="BA14" s="112"/>
      <c r="BB14" s="113">
        <f t="shared" si="15"/>
        <v>0</v>
      </c>
      <c r="BC14" s="112"/>
      <c r="BD14" s="113">
        <f t="shared" si="16"/>
        <v>0</v>
      </c>
      <c r="BE14" s="112"/>
      <c r="BF14" s="113">
        <f t="shared" si="17"/>
        <v>0</v>
      </c>
      <c r="BG14" s="112"/>
      <c r="BH14" s="113">
        <f t="shared" si="18"/>
        <v>0</v>
      </c>
      <c r="BI14" s="112"/>
      <c r="BJ14" s="113">
        <f t="shared" si="19"/>
        <v>0</v>
      </c>
      <c r="BK14" s="112"/>
      <c r="BL14" s="113">
        <f t="shared" si="20"/>
        <v>0</v>
      </c>
      <c r="BM14" s="112"/>
      <c r="BN14" s="113">
        <f t="shared" si="21"/>
        <v>0</v>
      </c>
      <c r="BO14" s="112"/>
      <c r="BP14" s="113">
        <f t="shared" si="22"/>
        <v>0</v>
      </c>
      <c r="BQ14" s="112"/>
      <c r="BR14" s="113">
        <f t="shared" si="23"/>
        <v>0</v>
      </c>
    </row>
    <row r="15" spans="1:70" x14ac:dyDescent="0.3">
      <c r="A15" s="137" t="s">
        <v>89</v>
      </c>
      <c r="B15" s="133" t="s">
        <v>180</v>
      </c>
      <c r="C15" s="133"/>
      <c r="D15" s="137" t="s">
        <v>259</v>
      </c>
      <c r="E15" s="133"/>
      <c r="F15" s="133">
        <v>2012</v>
      </c>
      <c r="G15" s="138" t="s">
        <v>235</v>
      </c>
      <c r="H15" s="139">
        <v>4</v>
      </c>
      <c r="I15" s="133">
        <v>600</v>
      </c>
      <c r="J15" s="12">
        <v>6</v>
      </c>
      <c r="K15" s="134">
        <v>48</v>
      </c>
      <c r="L15" s="10">
        <f t="shared" si="5"/>
        <v>192</v>
      </c>
      <c r="M15" s="89">
        <f t="shared" si="6"/>
        <v>1168.3885714285714</v>
      </c>
      <c r="N15" s="11">
        <v>0</v>
      </c>
      <c r="R15" s="5">
        <f t="shared" si="0"/>
        <v>4.9000000000000004</v>
      </c>
      <c r="S15" s="7">
        <f t="shared" ref="S15:S78" si="24">R15/$S$9</f>
        <v>6.125</v>
      </c>
      <c r="T15" s="34"/>
      <c r="U15" s="13">
        <f t="shared" ref="U15:U78" si="25">R15/$U$9</f>
        <v>7.0000000000000009</v>
      </c>
      <c r="V15" s="34"/>
      <c r="W15" s="7">
        <f t="shared" si="7"/>
        <v>8.2075000000000014</v>
      </c>
      <c r="X15" s="13">
        <f t="shared" si="1"/>
        <v>9.3800000000000026</v>
      </c>
      <c r="Z15" s="7">
        <f t="shared" si="2"/>
        <v>10.478999999999999</v>
      </c>
      <c r="AA15" s="29">
        <f t="shared" ref="AA15:AA78" si="26">Z15/$AA$9</f>
        <v>13.098749999999999</v>
      </c>
      <c r="AB15" s="35">
        <f t="shared" ref="AB15:AB78" si="27">Z15/$AB$9</f>
        <v>14.97</v>
      </c>
      <c r="AC15" s="35">
        <f t="shared" si="8"/>
        <v>8.7543859649122808</v>
      </c>
      <c r="AD15" s="29">
        <f t="shared" si="9"/>
        <v>10.313976377952756</v>
      </c>
      <c r="AE15" s="35">
        <f t="shared" si="3"/>
        <v>11.78740157480315</v>
      </c>
      <c r="AG15" s="7">
        <f t="shared" si="4"/>
        <v>17.038999999999998</v>
      </c>
      <c r="AH15" s="29">
        <f t="shared" ref="AH15:AH78" si="28">AG15/$AH$9</f>
        <v>21.298749999999995</v>
      </c>
      <c r="AI15" s="35">
        <f t="shared" ref="AI15:AI78" si="29">AG15/$AI$9</f>
        <v>24.341428571428569</v>
      </c>
      <c r="AJ15" s="29">
        <f t="shared" si="10"/>
        <v>22.789662499999995</v>
      </c>
      <c r="AK15" s="35">
        <f t="shared" si="11"/>
        <v>28.939253968253968</v>
      </c>
      <c r="AM15" s="10">
        <f t="shared" si="12"/>
        <v>48</v>
      </c>
      <c r="AN15" s="10">
        <f t="shared" si="13"/>
        <v>0</v>
      </c>
      <c r="AO15" s="127">
        <v>12</v>
      </c>
      <c r="AP15" s="10"/>
      <c r="AQ15" s="112"/>
      <c r="AR15" s="113"/>
      <c r="AS15" s="112"/>
      <c r="AT15" s="113"/>
      <c r="AU15" s="112"/>
      <c r="AV15" s="113"/>
      <c r="AW15" s="112"/>
      <c r="AX15" s="113"/>
      <c r="AY15" s="112"/>
      <c r="AZ15" s="113">
        <f t="shared" si="14"/>
        <v>0</v>
      </c>
      <c r="BA15" s="112"/>
      <c r="BB15" s="113">
        <f t="shared" si="15"/>
        <v>0</v>
      </c>
      <c r="BC15" s="112"/>
      <c r="BD15" s="113">
        <f t="shared" si="16"/>
        <v>0</v>
      </c>
      <c r="BE15" s="112"/>
      <c r="BF15" s="113">
        <f t="shared" si="17"/>
        <v>0</v>
      </c>
      <c r="BG15" s="112"/>
      <c r="BH15" s="113">
        <f t="shared" si="18"/>
        <v>0</v>
      </c>
      <c r="BI15" s="112"/>
      <c r="BJ15" s="113">
        <f t="shared" si="19"/>
        <v>0</v>
      </c>
      <c r="BK15" s="112"/>
      <c r="BL15" s="113">
        <f t="shared" si="20"/>
        <v>0</v>
      </c>
      <c r="BM15" s="112"/>
      <c r="BN15" s="113">
        <f t="shared" si="21"/>
        <v>0</v>
      </c>
      <c r="BO15" s="112"/>
      <c r="BP15" s="113">
        <f t="shared" si="22"/>
        <v>0</v>
      </c>
      <c r="BQ15" s="112"/>
      <c r="BR15" s="113">
        <f t="shared" si="23"/>
        <v>0</v>
      </c>
    </row>
    <row r="16" spans="1:70" x14ac:dyDescent="0.3">
      <c r="A16" s="137" t="s">
        <v>378</v>
      </c>
      <c r="B16" s="133" t="s">
        <v>180</v>
      </c>
      <c r="C16" s="133"/>
      <c r="D16" s="137" t="s">
        <v>260</v>
      </c>
      <c r="E16" s="133"/>
      <c r="F16" s="133">
        <v>2011</v>
      </c>
      <c r="G16" s="138"/>
      <c r="H16" s="139">
        <v>21</v>
      </c>
      <c r="I16" s="133">
        <v>150</v>
      </c>
      <c r="K16" s="131">
        <v>24</v>
      </c>
      <c r="L16" s="10">
        <f t="shared" si="5"/>
        <v>504</v>
      </c>
      <c r="M16" s="89">
        <f t="shared" si="6"/>
        <v>1580.88</v>
      </c>
      <c r="N16" s="11">
        <v>0</v>
      </c>
      <c r="R16" s="5">
        <f t="shared" si="0"/>
        <v>21.9</v>
      </c>
      <c r="S16" s="7">
        <f t="shared" si="24"/>
        <v>27.374999999999996</v>
      </c>
      <c r="T16" s="34"/>
      <c r="U16" s="13">
        <f t="shared" si="25"/>
        <v>31.285714285714285</v>
      </c>
      <c r="V16" s="34"/>
      <c r="W16" s="7">
        <f t="shared" si="7"/>
        <v>36.682499999999997</v>
      </c>
      <c r="X16" s="13">
        <f t="shared" si="1"/>
        <v>41.922857142857147</v>
      </c>
      <c r="Z16" s="7">
        <f t="shared" si="2"/>
        <v>39.548999999999999</v>
      </c>
      <c r="AA16" s="29">
        <f t="shared" si="26"/>
        <v>49.436249999999994</v>
      </c>
      <c r="AB16" s="35">
        <f t="shared" si="27"/>
        <v>56.498571428571431</v>
      </c>
      <c r="AC16" s="35">
        <f t="shared" si="8"/>
        <v>33.040100250626566</v>
      </c>
      <c r="AD16" s="29">
        <f t="shared" si="9"/>
        <v>38.9261811023622</v>
      </c>
      <c r="AE16" s="35">
        <f t="shared" si="3"/>
        <v>44.48706411698538</v>
      </c>
      <c r="AG16" s="7">
        <f t="shared" si="4"/>
        <v>46.109000000000002</v>
      </c>
      <c r="AH16" s="29">
        <f t="shared" si="28"/>
        <v>57.636249999999997</v>
      </c>
      <c r="AI16" s="35">
        <f t="shared" si="29"/>
        <v>65.87</v>
      </c>
      <c r="AJ16" s="29">
        <f t="shared" si="10"/>
        <v>61.670787500000003</v>
      </c>
      <c r="AK16" s="35">
        <f t="shared" si="11"/>
        <v>78.312111111111122</v>
      </c>
      <c r="AM16" s="10">
        <f t="shared" si="12"/>
        <v>24</v>
      </c>
      <c r="AN16" s="10">
        <f t="shared" si="13"/>
        <v>0</v>
      </c>
      <c r="AO16" s="127">
        <v>12</v>
      </c>
      <c r="AP16" s="10"/>
      <c r="AQ16" s="112"/>
      <c r="AR16" s="113"/>
      <c r="AS16" s="112"/>
      <c r="AT16" s="113"/>
      <c r="AU16" s="112"/>
      <c r="AV16" s="113"/>
      <c r="AW16" s="112"/>
      <c r="AX16" s="113"/>
      <c r="AY16" s="112"/>
      <c r="AZ16" s="113">
        <f t="shared" si="14"/>
        <v>0</v>
      </c>
      <c r="BA16" s="112"/>
      <c r="BB16" s="113">
        <f t="shared" si="15"/>
        <v>0</v>
      </c>
      <c r="BC16" s="112"/>
      <c r="BD16" s="113">
        <f t="shared" si="16"/>
        <v>0</v>
      </c>
      <c r="BE16" s="112"/>
      <c r="BF16" s="113">
        <f t="shared" si="17"/>
        <v>0</v>
      </c>
      <c r="BG16" s="112"/>
      <c r="BH16" s="113">
        <f t="shared" si="18"/>
        <v>0</v>
      </c>
      <c r="BI16" s="112"/>
      <c r="BJ16" s="113">
        <f t="shared" si="19"/>
        <v>0</v>
      </c>
      <c r="BK16" s="112"/>
      <c r="BL16" s="113">
        <f t="shared" si="20"/>
        <v>0</v>
      </c>
      <c r="BM16" s="112"/>
      <c r="BN16" s="113">
        <f t="shared" si="21"/>
        <v>0</v>
      </c>
      <c r="BO16" s="112"/>
      <c r="BP16" s="113">
        <f t="shared" si="22"/>
        <v>0</v>
      </c>
      <c r="BQ16" s="112"/>
      <c r="BR16" s="113">
        <f t="shared" si="23"/>
        <v>0</v>
      </c>
    </row>
    <row r="17" spans="1:70" x14ac:dyDescent="0.3">
      <c r="A17" s="137" t="s">
        <v>73</v>
      </c>
      <c r="B17" s="133" t="s">
        <v>180</v>
      </c>
      <c r="C17" s="133"/>
      <c r="D17" s="137" t="s">
        <v>261</v>
      </c>
      <c r="E17" s="133"/>
      <c r="F17" s="133">
        <v>2011</v>
      </c>
      <c r="G17" s="138"/>
      <c r="H17" s="139">
        <v>15.27</v>
      </c>
      <c r="I17" s="133">
        <v>500</v>
      </c>
      <c r="K17" s="134">
        <v>12</v>
      </c>
      <c r="L17" s="10">
        <f t="shared" si="5"/>
        <v>183.24</v>
      </c>
      <c r="M17" s="89">
        <f t="shared" si="6"/>
        <v>622.46914285714286</v>
      </c>
      <c r="N17" s="11">
        <v>0</v>
      </c>
      <c r="R17" s="5">
        <f t="shared" si="0"/>
        <v>16.169999999999998</v>
      </c>
      <c r="S17" s="7">
        <f t="shared" si="24"/>
        <v>20.212499999999995</v>
      </c>
      <c r="T17" s="34"/>
      <c r="U17" s="13">
        <f t="shared" si="25"/>
        <v>23.099999999999998</v>
      </c>
      <c r="V17" s="34"/>
      <c r="W17" s="7">
        <f t="shared" si="7"/>
        <v>27.084749999999996</v>
      </c>
      <c r="X17" s="13">
        <f t="shared" si="1"/>
        <v>30.954000000000001</v>
      </c>
      <c r="Z17" s="7">
        <f t="shared" si="2"/>
        <v>29.750699999999995</v>
      </c>
      <c r="AA17" s="29">
        <f t="shared" si="26"/>
        <v>37.188374999999994</v>
      </c>
      <c r="AB17" s="35">
        <f t="shared" si="27"/>
        <v>42.500999999999998</v>
      </c>
      <c r="AC17" s="35">
        <f t="shared" si="8"/>
        <v>24.854385964912279</v>
      </c>
      <c r="AD17" s="29">
        <f t="shared" si="9"/>
        <v>29.282185039370074</v>
      </c>
      <c r="AE17" s="35">
        <f t="shared" si="3"/>
        <v>33.465354330708657</v>
      </c>
      <c r="AG17" s="7">
        <f t="shared" si="4"/>
        <v>36.310699999999997</v>
      </c>
      <c r="AH17" s="29">
        <f t="shared" si="28"/>
        <v>45.388374999999996</v>
      </c>
      <c r="AI17" s="35">
        <f t="shared" si="29"/>
        <v>51.872428571428571</v>
      </c>
      <c r="AJ17" s="29">
        <f t="shared" si="10"/>
        <v>48.565561250000002</v>
      </c>
      <c r="AK17" s="35">
        <f t="shared" si="11"/>
        <v>61.670553968253962</v>
      </c>
      <c r="AM17" s="10">
        <f t="shared" si="12"/>
        <v>12</v>
      </c>
      <c r="AN17" s="10">
        <f t="shared" si="13"/>
        <v>0</v>
      </c>
      <c r="AO17" s="127">
        <v>12</v>
      </c>
      <c r="AP17" s="10"/>
      <c r="AQ17" s="112"/>
      <c r="AR17" s="113"/>
      <c r="AS17" s="112"/>
      <c r="AT17" s="113"/>
      <c r="AU17" s="112"/>
      <c r="AV17" s="113"/>
      <c r="AW17" s="112"/>
      <c r="AX17" s="113"/>
      <c r="AY17" s="112"/>
      <c r="AZ17" s="113">
        <f t="shared" si="14"/>
        <v>0</v>
      </c>
      <c r="BA17" s="112"/>
      <c r="BB17" s="113">
        <f t="shared" si="15"/>
        <v>0</v>
      </c>
      <c r="BC17" s="112"/>
      <c r="BD17" s="113">
        <f t="shared" si="16"/>
        <v>0</v>
      </c>
      <c r="BE17" s="112"/>
      <c r="BF17" s="113">
        <f t="shared" si="17"/>
        <v>0</v>
      </c>
      <c r="BG17" s="112"/>
      <c r="BH17" s="113">
        <f t="shared" si="18"/>
        <v>0</v>
      </c>
      <c r="BI17" s="112"/>
      <c r="BJ17" s="113">
        <f t="shared" si="19"/>
        <v>0</v>
      </c>
      <c r="BK17" s="112"/>
      <c r="BL17" s="113">
        <f t="shared" si="20"/>
        <v>0</v>
      </c>
      <c r="BM17" s="112"/>
      <c r="BN17" s="113">
        <f t="shared" si="21"/>
        <v>0</v>
      </c>
      <c r="BO17" s="112"/>
      <c r="BP17" s="113">
        <f t="shared" si="22"/>
        <v>0</v>
      </c>
      <c r="BQ17" s="112"/>
      <c r="BR17" s="113">
        <f t="shared" si="23"/>
        <v>0</v>
      </c>
    </row>
    <row r="18" spans="1:70" x14ac:dyDescent="0.3">
      <c r="A18" s="137" t="s">
        <v>252</v>
      </c>
      <c r="B18" s="133" t="s">
        <v>180</v>
      </c>
      <c r="C18" s="133"/>
      <c r="D18" s="137" t="s">
        <v>262</v>
      </c>
      <c r="E18" s="133"/>
      <c r="F18" s="133">
        <v>2010</v>
      </c>
      <c r="G18" s="138" t="s">
        <v>235</v>
      </c>
      <c r="H18" s="139">
        <v>7</v>
      </c>
      <c r="I18" s="133">
        <v>600</v>
      </c>
      <c r="K18" s="131">
        <v>60</v>
      </c>
      <c r="L18" s="10">
        <f t="shared" si="5"/>
        <v>420</v>
      </c>
      <c r="M18" s="89">
        <f t="shared" si="6"/>
        <v>1900.2</v>
      </c>
      <c r="N18" s="11">
        <v>120</v>
      </c>
      <c r="R18" s="5">
        <f t="shared" si="0"/>
        <v>7.9</v>
      </c>
      <c r="S18" s="7">
        <f t="shared" si="24"/>
        <v>9.875</v>
      </c>
      <c r="T18" s="34"/>
      <c r="U18" s="13">
        <f t="shared" si="25"/>
        <v>11.285714285714286</v>
      </c>
      <c r="V18" s="34"/>
      <c r="W18" s="7">
        <f t="shared" si="7"/>
        <v>13.2325</v>
      </c>
      <c r="X18" s="13">
        <f t="shared" si="1"/>
        <v>15.122857142857145</v>
      </c>
      <c r="Z18" s="7">
        <f t="shared" si="2"/>
        <v>15.609</v>
      </c>
      <c r="AA18" s="29">
        <f t="shared" si="26"/>
        <v>19.51125</v>
      </c>
      <c r="AB18" s="35">
        <f t="shared" si="27"/>
        <v>22.298571428571432</v>
      </c>
      <c r="AC18" s="35">
        <f t="shared" si="8"/>
        <v>13.040100250626569</v>
      </c>
      <c r="AD18" s="29">
        <f t="shared" si="9"/>
        <v>15.363188976377954</v>
      </c>
      <c r="AE18" s="35">
        <f t="shared" si="3"/>
        <v>17.557930258717661</v>
      </c>
      <c r="AG18" s="7">
        <f t="shared" si="4"/>
        <v>22.169</v>
      </c>
      <c r="AH18" s="29">
        <f t="shared" si="28"/>
        <v>27.71125</v>
      </c>
      <c r="AI18" s="35">
        <f t="shared" si="29"/>
        <v>31.67</v>
      </c>
      <c r="AJ18" s="29">
        <f t="shared" si="10"/>
        <v>29.651037500000001</v>
      </c>
      <c r="AK18" s="35">
        <f t="shared" si="11"/>
        <v>37.652111111111111</v>
      </c>
      <c r="AL18" s="107">
        <v>38</v>
      </c>
      <c r="AM18" s="10">
        <f t="shared" si="12"/>
        <v>58</v>
      </c>
      <c r="AN18" s="10">
        <f t="shared" si="13"/>
        <v>2</v>
      </c>
      <c r="AO18" s="127">
        <v>30</v>
      </c>
      <c r="AP18" s="10"/>
      <c r="AQ18" s="112"/>
      <c r="AR18" s="113"/>
      <c r="AS18" s="112"/>
      <c r="AT18" s="113"/>
      <c r="AU18" s="112"/>
      <c r="AV18" s="113"/>
      <c r="AW18" s="112"/>
      <c r="AX18" s="113"/>
      <c r="AY18" s="112"/>
      <c r="AZ18" s="113">
        <f t="shared" si="14"/>
        <v>0</v>
      </c>
      <c r="BA18" s="112"/>
      <c r="BB18" s="113">
        <f t="shared" si="15"/>
        <v>0</v>
      </c>
      <c r="BC18" s="112"/>
      <c r="BD18" s="113">
        <f t="shared" si="16"/>
        <v>0</v>
      </c>
      <c r="BE18" s="112">
        <v>2</v>
      </c>
      <c r="BF18" s="113">
        <f t="shared" si="17"/>
        <v>76</v>
      </c>
      <c r="BG18" s="112"/>
      <c r="BH18" s="113">
        <f t="shared" si="18"/>
        <v>0</v>
      </c>
      <c r="BI18" s="112"/>
      <c r="BJ18" s="113">
        <f t="shared" si="19"/>
        <v>0</v>
      </c>
      <c r="BK18" s="112"/>
      <c r="BL18" s="113">
        <f t="shared" si="20"/>
        <v>0</v>
      </c>
      <c r="BM18" s="112"/>
      <c r="BN18" s="113">
        <f t="shared" si="21"/>
        <v>0</v>
      </c>
      <c r="BO18" s="112"/>
      <c r="BP18" s="113">
        <f t="shared" si="22"/>
        <v>0</v>
      </c>
      <c r="BQ18" s="112"/>
      <c r="BR18" s="113">
        <f t="shared" si="23"/>
        <v>0</v>
      </c>
    </row>
    <row r="19" spans="1:70" x14ac:dyDescent="0.3">
      <c r="A19" s="137" t="s">
        <v>90</v>
      </c>
      <c r="B19" s="133" t="s">
        <v>180</v>
      </c>
      <c r="C19" s="133"/>
      <c r="D19" s="137" t="s">
        <v>263</v>
      </c>
      <c r="E19" s="133" t="s">
        <v>91</v>
      </c>
      <c r="F19" s="133">
        <v>2011</v>
      </c>
      <c r="G19" s="138"/>
      <c r="H19" s="139">
        <v>29.34</v>
      </c>
      <c r="I19" s="133">
        <v>200</v>
      </c>
      <c r="K19" s="10"/>
      <c r="L19" s="10">
        <f t="shared" si="5"/>
        <v>0</v>
      </c>
      <c r="M19" s="89">
        <f t="shared" si="6"/>
        <v>0</v>
      </c>
      <c r="N19" s="11"/>
      <c r="R19" s="5">
        <f t="shared" si="0"/>
        <v>30.24</v>
      </c>
      <c r="S19" s="7">
        <f t="shared" si="24"/>
        <v>37.799999999999997</v>
      </c>
      <c r="T19" s="34"/>
      <c r="U19" s="13">
        <f t="shared" si="25"/>
        <v>43.2</v>
      </c>
      <c r="V19" s="34"/>
      <c r="W19" s="7">
        <f t="shared" si="7"/>
        <v>50.652000000000001</v>
      </c>
      <c r="X19" s="13">
        <f t="shared" si="1"/>
        <v>57.888000000000005</v>
      </c>
      <c r="Z19" s="7">
        <f t="shared" si="2"/>
        <v>53.810399999999994</v>
      </c>
      <c r="AA19" s="29">
        <f t="shared" si="26"/>
        <v>67.262999999999991</v>
      </c>
      <c r="AB19" s="35">
        <f t="shared" si="27"/>
        <v>76.872</v>
      </c>
      <c r="AC19" s="35">
        <f t="shared" si="8"/>
        <v>44.954385964912284</v>
      </c>
      <c r="AD19" s="29">
        <f t="shared" si="9"/>
        <v>52.962992125984243</v>
      </c>
      <c r="AE19" s="35">
        <f t="shared" si="3"/>
        <v>60.529133858267713</v>
      </c>
      <c r="AG19" s="7">
        <f t="shared" si="4"/>
        <v>60.370399999999997</v>
      </c>
      <c r="AH19" s="29">
        <f t="shared" si="28"/>
        <v>75.462999999999994</v>
      </c>
      <c r="AI19" s="35">
        <f t="shared" si="29"/>
        <v>86.243428571428566</v>
      </c>
      <c r="AJ19" s="29">
        <f t="shared" si="10"/>
        <v>80.745409999999993</v>
      </c>
      <c r="AK19" s="35">
        <f t="shared" si="11"/>
        <v>102.53385396825398</v>
      </c>
      <c r="AM19" s="10">
        <f t="shared" si="12"/>
        <v>0</v>
      </c>
      <c r="AN19" s="10">
        <f t="shared" si="13"/>
        <v>0</v>
      </c>
      <c r="AO19" s="127"/>
      <c r="AP19" s="10"/>
      <c r="AQ19" s="112"/>
      <c r="AR19" s="113"/>
      <c r="AS19" s="112"/>
      <c r="AT19" s="113"/>
      <c r="AU19" s="112"/>
      <c r="AV19" s="113"/>
      <c r="AW19" s="112"/>
      <c r="AX19" s="113"/>
      <c r="AY19" s="112"/>
      <c r="AZ19" s="113">
        <f t="shared" si="14"/>
        <v>0</v>
      </c>
      <c r="BA19" s="112"/>
      <c r="BB19" s="113">
        <f t="shared" si="15"/>
        <v>0</v>
      </c>
      <c r="BC19" s="112"/>
      <c r="BD19" s="113">
        <f t="shared" si="16"/>
        <v>0</v>
      </c>
      <c r="BE19" s="112"/>
      <c r="BF19" s="113">
        <f t="shared" si="17"/>
        <v>0</v>
      </c>
      <c r="BG19" s="112"/>
      <c r="BH19" s="113">
        <f t="shared" si="18"/>
        <v>0</v>
      </c>
      <c r="BI19" s="112"/>
      <c r="BJ19" s="113">
        <f t="shared" si="19"/>
        <v>0</v>
      </c>
      <c r="BK19" s="112"/>
      <c r="BL19" s="113">
        <f t="shared" si="20"/>
        <v>0</v>
      </c>
      <c r="BM19" s="112"/>
      <c r="BN19" s="113">
        <f t="shared" si="21"/>
        <v>0</v>
      </c>
      <c r="BO19" s="112"/>
      <c r="BP19" s="113">
        <f t="shared" si="22"/>
        <v>0</v>
      </c>
      <c r="BQ19" s="112"/>
      <c r="BR19" s="113">
        <f t="shared" si="23"/>
        <v>0</v>
      </c>
    </row>
    <row r="20" spans="1:70" x14ac:dyDescent="0.3">
      <c r="A20" s="137" t="s">
        <v>1</v>
      </c>
      <c r="B20" s="133" t="s">
        <v>182</v>
      </c>
      <c r="C20" s="133"/>
      <c r="D20" s="137" t="s">
        <v>2</v>
      </c>
      <c r="E20" s="133"/>
      <c r="F20" s="133">
        <v>2010</v>
      </c>
      <c r="G20" s="138"/>
      <c r="H20" s="139">
        <v>4.4800000000000004</v>
      </c>
      <c r="I20" s="133" t="s">
        <v>4</v>
      </c>
      <c r="K20" s="134">
        <v>24</v>
      </c>
      <c r="L20" s="10">
        <f t="shared" si="5"/>
        <v>107.52000000000001</v>
      </c>
      <c r="M20" s="89">
        <f t="shared" si="6"/>
        <v>612.33600000000001</v>
      </c>
      <c r="N20" s="11">
        <v>0</v>
      </c>
      <c r="R20" s="5">
        <f t="shared" si="0"/>
        <v>5.3800000000000008</v>
      </c>
      <c r="S20" s="7">
        <f t="shared" si="24"/>
        <v>6.7250000000000005</v>
      </c>
      <c r="T20" s="34"/>
      <c r="U20" s="13">
        <f t="shared" si="25"/>
        <v>7.6857142857142877</v>
      </c>
      <c r="V20" s="34"/>
      <c r="W20" s="7">
        <f t="shared" si="7"/>
        <v>9.0115000000000016</v>
      </c>
      <c r="X20" s="13">
        <f t="shared" si="1"/>
        <v>10.298857142857146</v>
      </c>
      <c r="Z20" s="7">
        <f t="shared" si="2"/>
        <v>11.299800000000001</v>
      </c>
      <c r="AA20" s="29">
        <f t="shared" si="26"/>
        <v>14.124750000000001</v>
      </c>
      <c r="AB20" s="35">
        <f t="shared" si="27"/>
        <v>16.142571428571433</v>
      </c>
      <c r="AC20" s="35">
        <f t="shared" si="8"/>
        <v>9.4401002506265694</v>
      </c>
      <c r="AD20" s="29">
        <f t="shared" si="9"/>
        <v>11.121850393700788</v>
      </c>
      <c r="AE20" s="35">
        <f t="shared" si="3"/>
        <v>12.710686164229475</v>
      </c>
      <c r="AG20" s="7">
        <f t="shared" si="4"/>
        <v>17.8598</v>
      </c>
      <c r="AH20" s="29">
        <f t="shared" si="28"/>
        <v>22.324749999999998</v>
      </c>
      <c r="AI20" s="35">
        <f t="shared" si="29"/>
        <v>25.514000000000003</v>
      </c>
      <c r="AJ20" s="29">
        <f t="shared" si="10"/>
        <v>23.887482500000001</v>
      </c>
      <c r="AK20" s="35">
        <f t="shared" si="11"/>
        <v>30.333311111111115</v>
      </c>
      <c r="AM20" s="10">
        <f t="shared" si="12"/>
        <v>24</v>
      </c>
      <c r="AN20" s="10">
        <f t="shared" si="13"/>
        <v>0</v>
      </c>
      <c r="AO20" s="127">
        <v>12</v>
      </c>
      <c r="AP20" s="10"/>
      <c r="AQ20" s="112"/>
      <c r="AR20" s="113"/>
      <c r="AS20" s="112"/>
      <c r="AT20" s="113"/>
      <c r="AU20" s="112"/>
      <c r="AV20" s="113"/>
      <c r="AW20" s="112"/>
      <c r="AX20" s="113"/>
      <c r="AY20" s="112"/>
      <c r="AZ20" s="113">
        <f t="shared" si="14"/>
        <v>0</v>
      </c>
      <c r="BA20" s="112"/>
      <c r="BB20" s="113">
        <f t="shared" si="15"/>
        <v>0</v>
      </c>
      <c r="BC20" s="112"/>
      <c r="BD20" s="113">
        <f t="shared" si="16"/>
        <v>0</v>
      </c>
      <c r="BE20" s="112"/>
      <c r="BF20" s="113">
        <f t="shared" si="17"/>
        <v>0</v>
      </c>
      <c r="BG20" s="112"/>
      <c r="BH20" s="113">
        <f t="shared" si="18"/>
        <v>0</v>
      </c>
      <c r="BI20" s="112"/>
      <c r="BJ20" s="113">
        <f t="shared" si="19"/>
        <v>0</v>
      </c>
      <c r="BK20" s="112"/>
      <c r="BL20" s="113">
        <f t="shared" si="20"/>
        <v>0</v>
      </c>
      <c r="BM20" s="112"/>
      <c r="BN20" s="113">
        <f t="shared" si="21"/>
        <v>0</v>
      </c>
      <c r="BO20" s="112"/>
      <c r="BP20" s="113">
        <f t="shared" si="22"/>
        <v>0</v>
      </c>
      <c r="BQ20" s="112"/>
      <c r="BR20" s="113">
        <f t="shared" si="23"/>
        <v>0</v>
      </c>
    </row>
    <row r="21" spans="1:70" x14ac:dyDescent="0.3">
      <c r="A21" s="137" t="s">
        <v>1</v>
      </c>
      <c r="B21" s="133" t="s">
        <v>182</v>
      </c>
      <c r="C21" s="133"/>
      <c r="D21" s="137" t="s">
        <v>380</v>
      </c>
      <c r="E21" s="133"/>
      <c r="F21" s="133">
        <v>2008</v>
      </c>
      <c r="G21" s="138" t="s">
        <v>235</v>
      </c>
      <c r="H21" s="139">
        <v>5.7</v>
      </c>
      <c r="I21" s="133">
        <v>600</v>
      </c>
      <c r="K21" s="131">
        <v>36</v>
      </c>
      <c r="L21" s="10">
        <f t="shared" si="5"/>
        <v>205.20000000000002</v>
      </c>
      <c r="M21" s="89">
        <f t="shared" si="6"/>
        <v>1025.7942857142859</v>
      </c>
      <c r="N21" s="11">
        <v>0</v>
      </c>
      <c r="R21" s="5">
        <f t="shared" si="0"/>
        <v>6.6000000000000005</v>
      </c>
      <c r="S21" s="7">
        <f t="shared" si="24"/>
        <v>8.25</v>
      </c>
      <c r="T21" s="34"/>
      <c r="U21" s="13">
        <f t="shared" si="25"/>
        <v>9.4285714285714306</v>
      </c>
      <c r="V21" s="34"/>
      <c r="W21" s="7">
        <f t="shared" si="7"/>
        <v>11.055000000000001</v>
      </c>
      <c r="X21" s="13">
        <f t="shared" si="1"/>
        <v>12.634285714285717</v>
      </c>
      <c r="Z21" s="7">
        <f t="shared" si="2"/>
        <v>13.386000000000001</v>
      </c>
      <c r="AA21" s="29">
        <f t="shared" si="26"/>
        <v>16.732500000000002</v>
      </c>
      <c r="AB21" s="35">
        <f t="shared" si="27"/>
        <v>19.122857142857146</v>
      </c>
      <c r="AC21" s="35">
        <f t="shared" si="8"/>
        <v>11.182957393483711</v>
      </c>
      <c r="AD21" s="29">
        <f t="shared" si="9"/>
        <v>13.175196850393702</v>
      </c>
      <c r="AE21" s="35">
        <f t="shared" si="3"/>
        <v>15.057367829021375</v>
      </c>
      <c r="AG21" s="7">
        <f t="shared" si="4"/>
        <v>19.946000000000002</v>
      </c>
      <c r="AH21" s="29">
        <f t="shared" si="28"/>
        <v>24.932500000000001</v>
      </c>
      <c r="AI21" s="35">
        <f t="shared" si="29"/>
        <v>28.49428571428572</v>
      </c>
      <c r="AJ21" s="29">
        <f t="shared" si="10"/>
        <v>26.677775000000004</v>
      </c>
      <c r="AK21" s="35">
        <f t="shared" si="11"/>
        <v>33.876539682539686</v>
      </c>
      <c r="AM21" s="10">
        <f t="shared" si="12"/>
        <v>36</v>
      </c>
      <c r="AN21" s="10">
        <f t="shared" si="13"/>
        <v>0</v>
      </c>
      <c r="AO21" s="127">
        <v>12</v>
      </c>
      <c r="AP21" s="10"/>
      <c r="AQ21" s="112"/>
      <c r="AR21" s="113"/>
      <c r="AS21" s="112"/>
      <c r="AT21" s="113"/>
      <c r="AU21" s="112"/>
      <c r="AV21" s="113"/>
      <c r="AW21" s="112"/>
      <c r="AX21" s="113"/>
      <c r="AY21" s="112"/>
      <c r="AZ21" s="113">
        <f t="shared" si="14"/>
        <v>0</v>
      </c>
      <c r="BA21" s="112"/>
      <c r="BB21" s="113">
        <f t="shared" si="15"/>
        <v>0</v>
      </c>
      <c r="BC21" s="112"/>
      <c r="BD21" s="113">
        <f t="shared" si="16"/>
        <v>0</v>
      </c>
      <c r="BE21" s="112"/>
      <c r="BF21" s="113">
        <f t="shared" si="17"/>
        <v>0</v>
      </c>
      <c r="BG21" s="112"/>
      <c r="BH21" s="113">
        <f t="shared" si="18"/>
        <v>0</v>
      </c>
      <c r="BI21" s="112"/>
      <c r="BJ21" s="113">
        <f t="shared" si="19"/>
        <v>0</v>
      </c>
      <c r="BK21" s="112"/>
      <c r="BL21" s="113">
        <f t="shared" si="20"/>
        <v>0</v>
      </c>
      <c r="BM21" s="112"/>
      <c r="BN21" s="113">
        <f t="shared" si="21"/>
        <v>0</v>
      </c>
      <c r="BO21" s="112"/>
      <c r="BP21" s="113">
        <f t="shared" si="22"/>
        <v>0</v>
      </c>
      <c r="BQ21" s="112"/>
      <c r="BR21" s="113">
        <f t="shared" si="23"/>
        <v>0</v>
      </c>
    </row>
    <row r="22" spans="1:70" x14ac:dyDescent="0.3">
      <c r="A22" s="137" t="s">
        <v>252</v>
      </c>
      <c r="B22" s="133" t="s">
        <v>182</v>
      </c>
      <c r="C22" s="133"/>
      <c r="D22" s="137" t="s">
        <v>262</v>
      </c>
      <c r="E22" s="133"/>
      <c r="F22" s="133">
        <v>2010</v>
      </c>
      <c r="G22" s="138" t="s">
        <v>235</v>
      </c>
      <c r="H22" s="139">
        <v>8.3000000000000007</v>
      </c>
      <c r="I22" s="133">
        <v>600</v>
      </c>
      <c r="K22" s="131">
        <v>60</v>
      </c>
      <c r="L22" s="10">
        <f t="shared" si="5"/>
        <v>498.00000000000006</v>
      </c>
      <c r="M22" s="89">
        <f t="shared" si="6"/>
        <v>2090.7428571428572</v>
      </c>
      <c r="N22" s="11">
        <v>0</v>
      </c>
      <c r="R22" s="5">
        <f t="shared" si="0"/>
        <v>9.2000000000000011</v>
      </c>
      <c r="S22" s="7">
        <f t="shared" si="24"/>
        <v>11.5</v>
      </c>
      <c r="T22" s="34"/>
      <c r="U22" s="13">
        <f t="shared" si="25"/>
        <v>13.142857142857146</v>
      </c>
      <c r="V22" s="34"/>
      <c r="W22" s="7">
        <f t="shared" si="7"/>
        <v>15.41</v>
      </c>
      <c r="X22" s="13">
        <f t="shared" si="1"/>
        <v>17.611428571428576</v>
      </c>
      <c r="Z22" s="7">
        <f t="shared" si="2"/>
        <v>17.832000000000001</v>
      </c>
      <c r="AA22" s="29">
        <f t="shared" si="26"/>
        <v>22.29</v>
      </c>
      <c r="AB22" s="35">
        <f t="shared" si="27"/>
        <v>25.474285714285717</v>
      </c>
      <c r="AC22" s="35">
        <f t="shared" si="8"/>
        <v>14.897243107769425</v>
      </c>
      <c r="AD22" s="29">
        <f t="shared" si="9"/>
        <v>17.551181102362204</v>
      </c>
      <c r="AE22" s="35">
        <f t="shared" si="3"/>
        <v>20.058492688413949</v>
      </c>
      <c r="AG22" s="7">
        <f t="shared" si="4"/>
        <v>24.391999999999999</v>
      </c>
      <c r="AH22" s="29">
        <f t="shared" si="28"/>
        <v>30.49</v>
      </c>
      <c r="AI22" s="35">
        <f t="shared" si="29"/>
        <v>34.845714285714287</v>
      </c>
      <c r="AJ22" s="29">
        <f t="shared" si="10"/>
        <v>32.624299999999998</v>
      </c>
      <c r="AK22" s="35">
        <f t="shared" si="11"/>
        <v>41.427682539682536</v>
      </c>
      <c r="AL22" s="107">
        <v>41</v>
      </c>
      <c r="AM22" s="10">
        <f t="shared" si="12"/>
        <v>58</v>
      </c>
      <c r="AN22" s="10">
        <f t="shared" si="13"/>
        <v>2</v>
      </c>
      <c r="AO22" s="127">
        <v>30</v>
      </c>
      <c r="AP22" s="10"/>
      <c r="AQ22" s="112"/>
      <c r="AR22" s="113"/>
      <c r="AS22" s="112"/>
      <c r="AT22" s="113"/>
      <c r="AU22" s="112"/>
      <c r="AV22" s="113"/>
      <c r="AW22" s="112">
        <v>2</v>
      </c>
      <c r="AX22" s="113">
        <f>AW22*AL22</f>
        <v>82</v>
      </c>
      <c r="AY22" s="112"/>
      <c r="AZ22" s="113">
        <f t="shared" si="14"/>
        <v>0</v>
      </c>
      <c r="BA22" s="112"/>
      <c r="BB22" s="113">
        <f t="shared" si="15"/>
        <v>0</v>
      </c>
      <c r="BC22" s="112"/>
      <c r="BD22" s="113">
        <f t="shared" si="16"/>
        <v>0</v>
      </c>
      <c r="BE22" s="112"/>
      <c r="BF22" s="113">
        <f t="shared" si="17"/>
        <v>0</v>
      </c>
      <c r="BG22" s="112"/>
      <c r="BH22" s="113">
        <f t="shared" si="18"/>
        <v>0</v>
      </c>
      <c r="BI22" s="112"/>
      <c r="BJ22" s="113">
        <f t="shared" si="19"/>
        <v>0</v>
      </c>
      <c r="BK22" s="112"/>
      <c r="BL22" s="113">
        <f t="shared" si="20"/>
        <v>0</v>
      </c>
      <c r="BM22" s="112"/>
      <c r="BN22" s="113">
        <f t="shared" si="21"/>
        <v>0</v>
      </c>
      <c r="BO22" s="112"/>
      <c r="BP22" s="113">
        <f t="shared" si="22"/>
        <v>0</v>
      </c>
      <c r="BQ22" s="112"/>
      <c r="BR22" s="113">
        <f t="shared" si="23"/>
        <v>0</v>
      </c>
    </row>
    <row r="23" spans="1:70" x14ac:dyDescent="0.3">
      <c r="A23" s="137" t="s">
        <v>251</v>
      </c>
      <c r="B23" s="133" t="s">
        <v>182</v>
      </c>
      <c r="C23" s="133"/>
      <c r="D23" s="137" t="s">
        <v>264</v>
      </c>
      <c r="E23" s="133"/>
      <c r="F23" s="133">
        <v>2011</v>
      </c>
      <c r="G23" s="138" t="s">
        <v>235</v>
      </c>
      <c r="H23" s="139">
        <v>6.05</v>
      </c>
      <c r="I23" s="133">
        <v>600</v>
      </c>
      <c r="J23" s="133"/>
      <c r="K23" s="134">
        <v>48</v>
      </c>
      <c r="L23" s="10">
        <f t="shared" si="5"/>
        <v>290.39999999999998</v>
      </c>
      <c r="M23" s="89">
        <f t="shared" si="6"/>
        <v>1408.7657142857145</v>
      </c>
      <c r="N23" s="11">
        <v>0</v>
      </c>
      <c r="R23" s="5">
        <f t="shared" si="0"/>
        <v>6.95</v>
      </c>
      <c r="S23" s="7">
        <f t="shared" si="24"/>
        <v>8.6875</v>
      </c>
      <c r="T23" s="34"/>
      <c r="U23" s="13">
        <f t="shared" si="25"/>
        <v>9.9285714285714288</v>
      </c>
      <c r="V23" s="34"/>
      <c r="W23" s="7">
        <f t="shared" si="7"/>
        <v>11.641250000000001</v>
      </c>
      <c r="X23" s="13">
        <f t="shared" si="1"/>
        <v>13.304285714285715</v>
      </c>
      <c r="Z23" s="7">
        <f t="shared" si="2"/>
        <v>13.984499999999999</v>
      </c>
      <c r="AA23" s="29">
        <f t="shared" si="26"/>
        <v>17.480624999999996</v>
      </c>
      <c r="AB23" s="35">
        <f t="shared" si="27"/>
        <v>19.977857142857143</v>
      </c>
      <c r="AC23" s="35">
        <f t="shared" si="8"/>
        <v>11.68295739348371</v>
      </c>
      <c r="AD23" s="29">
        <f t="shared" si="9"/>
        <v>13.764271653543304</v>
      </c>
      <c r="AE23" s="35">
        <f t="shared" si="3"/>
        <v>15.730596175478066</v>
      </c>
      <c r="AG23" s="7">
        <f t="shared" si="4"/>
        <v>20.544499999999999</v>
      </c>
      <c r="AH23" s="29">
        <f t="shared" si="28"/>
        <v>25.680624999999999</v>
      </c>
      <c r="AI23" s="35">
        <f t="shared" si="29"/>
        <v>29.349285714285717</v>
      </c>
      <c r="AJ23" s="29">
        <f t="shared" si="10"/>
        <v>27.478268750000002</v>
      </c>
      <c r="AK23" s="35">
        <f t="shared" si="11"/>
        <v>34.893039682539687</v>
      </c>
      <c r="AM23" s="10">
        <f t="shared" si="12"/>
        <v>48</v>
      </c>
      <c r="AN23" s="10">
        <f t="shared" si="13"/>
        <v>0</v>
      </c>
      <c r="AO23" s="127">
        <v>24</v>
      </c>
      <c r="AP23" s="10"/>
      <c r="AQ23" s="112"/>
      <c r="AR23" s="113"/>
      <c r="AS23" s="112"/>
      <c r="AT23" s="113"/>
      <c r="AU23" s="112"/>
      <c r="AV23" s="113"/>
      <c r="AW23" s="112"/>
      <c r="AX23" s="113"/>
      <c r="AY23" s="112"/>
      <c r="AZ23" s="113">
        <f t="shared" si="14"/>
        <v>0</v>
      </c>
      <c r="BA23" s="112"/>
      <c r="BB23" s="113">
        <f t="shared" si="15"/>
        <v>0</v>
      </c>
      <c r="BC23" s="112"/>
      <c r="BD23" s="113">
        <f t="shared" si="16"/>
        <v>0</v>
      </c>
      <c r="BE23" s="112"/>
      <c r="BF23" s="113">
        <f t="shared" si="17"/>
        <v>0</v>
      </c>
      <c r="BG23" s="112"/>
      <c r="BH23" s="113">
        <f t="shared" si="18"/>
        <v>0</v>
      </c>
      <c r="BI23" s="112"/>
      <c r="BJ23" s="113">
        <f t="shared" si="19"/>
        <v>0</v>
      </c>
      <c r="BK23" s="112"/>
      <c r="BL23" s="113">
        <f t="shared" si="20"/>
        <v>0</v>
      </c>
      <c r="BM23" s="112"/>
      <c r="BN23" s="113">
        <f t="shared" si="21"/>
        <v>0</v>
      </c>
      <c r="BO23" s="112"/>
      <c r="BP23" s="113">
        <f t="shared" si="22"/>
        <v>0</v>
      </c>
      <c r="BQ23" s="112"/>
      <c r="BR23" s="113">
        <f t="shared" si="23"/>
        <v>0</v>
      </c>
    </row>
    <row r="24" spans="1:70" x14ac:dyDescent="0.3">
      <c r="A24" s="137" t="s">
        <v>253</v>
      </c>
      <c r="B24" s="133" t="s">
        <v>182</v>
      </c>
      <c r="C24" s="133"/>
      <c r="D24" s="137" t="s">
        <v>265</v>
      </c>
      <c r="E24" s="133" t="s">
        <v>11</v>
      </c>
      <c r="F24" s="133">
        <v>2011</v>
      </c>
      <c r="G24" s="138"/>
      <c r="H24" s="139">
        <v>16.3</v>
      </c>
      <c r="I24" s="133">
        <v>300</v>
      </c>
      <c r="J24" s="133">
        <v>6</v>
      </c>
      <c r="K24" s="135">
        <v>120</v>
      </c>
      <c r="L24" s="10">
        <f t="shared" si="5"/>
        <v>1956</v>
      </c>
      <c r="M24" s="89">
        <f t="shared" si="6"/>
        <v>6526.6285714285714</v>
      </c>
      <c r="N24" s="11">
        <v>0</v>
      </c>
      <c r="R24" s="5">
        <f t="shared" si="0"/>
        <v>17.2</v>
      </c>
      <c r="S24" s="7">
        <f t="shared" si="24"/>
        <v>21.499999999999996</v>
      </c>
      <c r="T24" s="34"/>
      <c r="U24" s="13">
        <f t="shared" si="25"/>
        <v>24.571428571428573</v>
      </c>
      <c r="V24" s="34"/>
      <c r="W24" s="7">
        <f t="shared" si="7"/>
        <v>28.81</v>
      </c>
      <c r="X24" s="13">
        <f t="shared" si="1"/>
        <v>32.925714285714292</v>
      </c>
      <c r="Z24" s="7">
        <f t="shared" si="2"/>
        <v>31.511999999999997</v>
      </c>
      <c r="AA24" s="29">
        <f t="shared" si="26"/>
        <v>39.389999999999993</v>
      </c>
      <c r="AB24" s="35">
        <f t="shared" si="27"/>
        <v>45.017142857142858</v>
      </c>
      <c r="AC24" s="35">
        <f t="shared" si="8"/>
        <v>26.325814536340854</v>
      </c>
      <c r="AD24" s="29">
        <f t="shared" si="9"/>
        <v>31.015748031496056</v>
      </c>
      <c r="AE24" s="35">
        <f t="shared" si="3"/>
        <v>35.446569178852641</v>
      </c>
      <c r="AG24" s="7">
        <f t="shared" si="4"/>
        <v>38.071999999999996</v>
      </c>
      <c r="AH24" s="29">
        <f t="shared" si="28"/>
        <v>47.589999999999989</v>
      </c>
      <c r="AI24" s="35">
        <f t="shared" si="29"/>
        <v>54.388571428571424</v>
      </c>
      <c r="AJ24" s="29">
        <f t="shared" si="10"/>
        <v>50.921299999999988</v>
      </c>
      <c r="AK24" s="35">
        <f t="shared" si="11"/>
        <v>64.661968253968254</v>
      </c>
      <c r="AM24" s="10">
        <f t="shared" si="12"/>
        <v>120</v>
      </c>
      <c r="AN24" s="10">
        <f t="shared" si="13"/>
        <v>0</v>
      </c>
      <c r="AO24" s="127">
        <v>60</v>
      </c>
      <c r="AP24" s="10"/>
      <c r="AQ24" s="112"/>
      <c r="AR24" s="113"/>
      <c r="AS24" s="112"/>
      <c r="AT24" s="113"/>
      <c r="AU24" s="112"/>
      <c r="AV24" s="113"/>
      <c r="AW24" s="112"/>
      <c r="AX24" s="113"/>
      <c r="AY24" s="112"/>
      <c r="AZ24" s="113">
        <f t="shared" si="14"/>
        <v>0</v>
      </c>
      <c r="BA24" s="112"/>
      <c r="BB24" s="113">
        <f t="shared" si="15"/>
        <v>0</v>
      </c>
      <c r="BC24" s="112"/>
      <c r="BD24" s="113">
        <f t="shared" si="16"/>
        <v>0</v>
      </c>
      <c r="BE24" s="112"/>
      <c r="BF24" s="113">
        <f t="shared" si="17"/>
        <v>0</v>
      </c>
      <c r="BG24" s="112"/>
      <c r="BH24" s="113">
        <f t="shared" si="18"/>
        <v>0</v>
      </c>
      <c r="BI24" s="112"/>
      <c r="BJ24" s="113">
        <f t="shared" si="19"/>
        <v>0</v>
      </c>
      <c r="BK24" s="112"/>
      <c r="BL24" s="113">
        <f t="shared" si="20"/>
        <v>0</v>
      </c>
      <c r="BM24" s="112"/>
      <c r="BN24" s="113">
        <f t="shared" si="21"/>
        <v>0</v>
      </c>
      <c r="BO24" s="112"/>
      <c r="BP24" s="113">
        <f t="shared" si="22"/>
        <v>0</v>
      </c>
      <c r="BQ24" s="112"/>
      <c r="BR24" s="113">
        <f t="shared" si="23"/>
        <v>0</v>
      </c>
    </row>
    <row r="25" spans="1:70" x14ac:dyDescent="0.3">
      <c r="A25" s="137" t="s">
        <v>9</v>
      </c>
      <c r="B25" s="133" t="s">
        <v>182</v>
      </c>
      <c r="C25" s="133"/>
      <c r="D25" s="137" t="s">
        <v>266</v>
      </c>
      <c r="E25" s="133" t="s">
        <v>12</v>
      </c>
      <c r="F25" s="133">
        <v>2010</v>
      </c>
      <c r="G25" s="138"/>
      <c r="H25" s="139">
        <v>20.7</v>
      </c>
      <c r="I25" s="133">
        <v>300</v>
      </c>
      <c r="J25" s="133">
        <v>6</v>
      </c>
      <c r="K25" s="131">
        <v>60</v>
      </c>
      <c r="L25" s="10">
        <f t="shared" si="5"/>
        <v>1242</v>
      </c>
      <c r="M25" s="89">
        <f t="shared" si="6"/>
        <v>3908.2285714285717</v>
      </c>
      <c r="N25" s="11">
        <v>0</v>
      </c>
      <c r="R25" s="5">
        <f t="shared" si="0"/>
        <v>21.599999999999998</v>
      </c>
      <c r="S25" s="7">
        <f t="shared" si="24"/>
        <v>26.999999999999996</v>
      </c>
      <c r="T25" s="34"/>
      <c r="U25" s="13">
        <f t="shared" si="25"/>
        <v>30.857142857142858</v>
      </c>
      <c r="V25" s="34"/>
      <c r="W25" s="7">
        <f t="shared" si="7"/>
        <v>36.18</v>
      </c>
      <c r="X25" s="13">
        <f t="shared" si="1"/>
        <v>41.348571428571432</v>
      </c>
      <c r="Z25" s="7">
        <f t="shared" si="2"/>
        <v>39.035999999999994</v>
      </c>
      <c r="AA25" s="29">
        <f t="shared" si="26"/>
        <v>48.794999999999987</v>
      </c>
      <c r="AB25" s="35">
        <f t="shared" si="27"/>
        <v>55.765714285714282</v>
      </c>
      <c r="AC25" s="35">
        <f t="shared" si="8"/>
        <v>32.611528822055135</v>
      </c>
      <c r="AD25" s="29">
        <f t="shared" si="9"/>
        <v>38.421259842519675</v>
      </c>
      <c r="AE25" s="35">
        <f t="shared" si="3"/>
        <v>43.910011248593925</v>
      </c>
      <c r="AG25" s="7">
        <f t="shared" si="4"/>
        <v>45.595999999999997</v>
      </c>
      <c r="AH25" s="29">
        <f t="shared" si="28"/>
        <v>56.99499999999999</v>
      </c>
      <c r="AI25" s="35">
        <f t="shared" si="29"/>
        <v>65.137142857142862</v>
      </c>
      <c r="AJ25" s="29">
        <f t="shared" si="10"/>
        <v>60.984649999999995</v>
      </c>
      <c r="AK25" s="35">
        <f t="shared" si="11"/>
        <v>77.440825396825389</v>
      </c>
      <c r="AL25" s="107">
        <v>77</v>
      </c>
      <c r="AM25" s="10">
        <f t="shared" si="12"/>
        <v>59</v>
      </c>
      <c r="AN25" s="10">
        <f t="shared" si="13"/>
        <v>1</v>
      </c>
      <c r="AO25" s="127">
        <v>30</v>
      </c>
      <c r="AP25" s="10"/>
      <c r="AQ25" s="112"/>
      <c r="AR25" s="113"/>
      <c r="AS25" s="112"/>
      <c r="AT25" s="113"/>
      <c r="AU25" s="112"/>
      <c r="AV25" s="113"/>
      <c r="AW25" s="112"/>
      <c r="AX25" s="113"/>
      <c r="AY25" s="112"/>
      <c r="AZ25" s="113">
        <f t="shared" si="14"/>
        <v>0</v>
      </c>
      <c r="BA25" s="112"/>
      <c r="BB25" s="113">
        <f t="shared" si="15"/>
        <v>0</v>
      </c>
      <c r="BC25" s="112"/>
      <c r="BD25" s="113">
        <f t="shared" si="16"/>
        <v>0</v>
      </c>
      <c r="BE25" s="112">
        <v>1</v>
      </c>
      <c r="BF25" s="113">
        <f t="shared" si="17"/>
        <v>77</v>
      </c>
      <c r="BG25" s="112"/>
      <c r="BH25" s="113">
        <f t="shared" si="18"/>
        <v>0</v>
      </c>
      <c r="BI25" s="112"/>
      <c r="BJ25" s="113">
        <f t="shared" si="19"/>
        <v>0</v>
      </c>
      <c r="BK25" s="112"/>
      <c r="BL25" s="113">
        <f t="shared" si="20"/>
        <v>0</v>
      </c>
      <c r="BM25" s="112"/>
      <c r="BN25" s="113">
        <f t="shared" si="21"/>
        <v>0</v>
      </c>
      <c r="BO25" s="112"/>
      <c r="BP25" s="113">
        <f t="shared" si="22"/>
        <v>0</v>
      </c>
      <c r="BQ25" s="112"/>
      <c r="BR25" s="113">
        <f t="shared" si="23"/>
        <v>0</v>
      </c>
    </row>
    <row r="26" spans="1:70" x14ac:dyDescent="0.3">
      <c r="A26" s="137" t="s">
        <v>75</v>
      </c>
      <c r="B26" s="133" t="s">
        <v>182</v>
      </c>
      <c r="C26" s="133"/>
      <c r="D26" s="137" t="s">
        <v>267</v>
      </c>
      <c r="E26" s="133" t="s">
        <v>76</v>
      </c>
      <c r="F26" s="133">
        <v>2010</v>
      </c>
      <c r="G26" s="138"/>
      <c r="H26" s="139">
        <v>14.5</v>
      </c>
      <c r="I26" s="133">
        <v>350</v>
      </c>
      <c r="J26" s="133">
        <v>6</v>
      </c>
      <c r="K26" s="134">
        <v>60</v>
      </c>
      <c r="L26" s="10">
        <f t="shared" si="5"/>
        <v>870</v>
      </c>
      <c r="M26" s="89">
        <f t="shared" si="6"/>
        <v>2999.4857142857145</v>
      </c>
      <c r="N26" s="11">
        <v>0</v>
      </c>
      <c r="R26" s="5">
        <f t="shared" si="0"/>
        <v>15.4</v>
      </c>
      <c r="S26" s="7">
        <f t="shared" si="24"/>
        <v>19.25</v>
      </c>
      <c r="T26" s="34"/>
      <c r="U26" s="13">
        <f t="shared" si="25"/>
        <v>22.000000000000004</v>
      </c>
      <c r="V26" s="34"/>
      <c r="W26" s="7">
        <f t="shared" si="7"/>
        <v>25.795000000000002</v>
      </c>
      <c r="X26" s="13">
        <f t="shared" si="1"/>
        <v>29.480000000000008</v>
      </c>
      <c r="Z26" s="7">
        <f t="shared" si="2"/>
        <v>28.433999999999997</v>
      </c>
      <c r="AA26" s="29">
        <f t="shared" si="26"/>
        <v>35.542499999999997</v>
      </c>
      <c r="AB26" s="35">
        <f t="shared" si="27"/>
        <v>40.619999999999997</v>
      </c>
      <c r="AC26" s="35">
        <f t="shared" si="8"/>
        <v>23.754385964912281</v>
      </c>
      <c r="AD26" s="29">
        <f t="shared" si="9"/>
        <v>27.986220472440941</v>
      </c>
      <c r="AE26" s="35">
        <f t="shared" si="3"/>
        <v>31.984251968503933</v>
      </c>
      <c r="AG26" s="7">
        <f t="shared" si="4"/>
        <v>34.994</v>
      </c>
      <c r="AH26" s="29">
        <f t="shared" si="28"/>
        <v>43.7425</v>
      </c>
      <c r="AI26" s="35">
        <f t="shared" si="29"/>
        <v>49.991428571428571</v>
      </c>
      <c r="AJ26" s="29">
        <f t="shared" si="10"/>
        <v>46.804475000000004</v>
      </c>
      <c r="AK26" s="35">
        <f t="shared" si="11"/>
        <v>59.434253968253969</v>
      </c>
      <c r="AL26" s="107">
        <v>59</v>
      </c>
      <c r="AM26" s="10">
        <f t="shared" si="12"/>
        <v>46</v>
      </c>
      <c r="AN26" s="10">
        <f t="shared" si="13"/>
        <v>14</v>
      </c>
      <c r="AO26" s="127">
        <v>60</v>
      </c>
      <c r="AP26" s="10"/>
      <c r="AQ26" s="112"/>
      <c r="AR26" s="113"/>
      <c r="AS26" s="112">
        <v>12</v>
      </c>
      <c r="AT26" s="113">
        <f>AS26*AL26</f>
        <v>708</v>
      </c>
      <c r="AU26" s="112"/>
      <c r="AV26" s="113">
        <f>AU26*AR26</f>
        <v>0</v>
      </c>
      <c r="AW26" s="112">
        <v>2</v>
      </c>
      <c r="AX26" s="113">
        <f>AW26*AL26</f>
        <v>118</v>
      </c>
      <c r="AY26" s="112"/>
      <c r="AZ26" s="113">
        <f t="shared" si="14"/>
        <v>0</v>
      </c>
      <c r="BA26" s="112"/>
      <c r="BB26" s="113">
        <f t="shared" si="15"/>
        <v>0</v>
      </c>
      <c r="BC26" s="112"/>
      <c r="BD26" s="113">
        <f t="shared" si="16"/>
        <v>0</v>
      </c>
      <c r="BE26" s="112"/>
      <c r="BF26" s="113">
        <f t="shared" si="17"/>
        <v>0</v>
      </c>
      <c r="BG26" s="112"/>
      <c r="BH26" s="113">
        <f t="shared" si="18"/>
        <v>0</v>
      </c>
      <c r="BI26" s="112"/>
      <c r="BJ26" s="113">
        <f t="shared" si="19"/>
        <v>0</v>
      </c>
      <c r="BK26" s="112"/>
      <c r="BL26" s="113">
        <f t="shared" si="20"/>
        <v>0</v>
      </c>
      <c r="BM26" s="112"/>
      <c r="BN26" s="113">
        <f t="shared" si="21"/>
        <v>0</v>
      </c>
      <c r="BO26" s="112"/>
      <c r="BP26" s="113">
        <f t="shared" si="22"/>
        <v>0</v>
      </c>
      <c r="BQ26" s="112"/>
      <c r="BR26" s="113">
        <f t="shared" si="23"/>
        <v>0</v>
      </c>
    </row>
    <row r="27" spans="1:70" ht="15" customHeight="1" x14ac:dyDescent="0.3">
      <c r="A27" s="137" t="s">
        <v>74</v>
      </c>
      <c r="B27" s="133" t="s">
        <v>182</v>
      </c>
      <c r="C27" s="133"/>
      <c r="D27" s="137" t="s">
        <v>268</v>
      </c>
      <c r="E27" s="133" t="s">
        <v>237</v>
      </c>
      <c r="F27" s="133">
        <v>2011</v>
      </c>
      <c r="G27" s="138"/>
      <c r="H27" s="139">
        <v>9.1999999999999993</v>
      </c>
      <c r="I27" s="133">
        <v>300</v>
      </c>
      <c r="J27" s="133"/>
      <c r="K27" s="131">
        <v>24</v>
      </c>
      <c r="L27" s="10">
        <f t="shared" si="5"/>
        <v>220.79999999999998</v>
      </c>
      <c r="M27" s="89">
        <f t="shared" si="6"/>
        <v>889.06285714285718</v>
      </c>
      <c r="N27" s="11">
        <v>33.9</v>
      </c>
      <c r="R27" s="5">
        <f t="shared" si="0"/>
        <v>10.1</v>
      </c>
      <c r="S27" s="7">
        <f t="shared" si="24"/>
        <v>12.624999999999998</v>
      </c>
      <c r="T27" s="34"/>
      <c r="U27" s="13">
        <f t="shared" si="25"/>
        <v>14.428571428571429</v>
      </c>
      <c r="V27" s="34"/>
      <c r="W27" s="7">
        <f t="shared" si="7"/>
        <v>16.917499999999997</v>
      </c>
      <c r="X27" s="13">
        <f t="shared" si="1"/>
        <v>19.334285714285716</v>
      </c>
      <c r="Z27" s="7">
        <f t="shared" si="2"/>
        <v>19.370999999999999</v>
      </c>
      <c r="AA27" s="29">
        <f t="shared" si="26"/>
        <v>24.213749999999997</v>
      </c>
      <c r="AB27" s="35">
        <f t="shared" si="27"/>
        <v>27.672857142857143</v>
      </c>
      <c r="AC27" s="35">
        <f t="shared" si="8"/>
        <v>16.182957393483711</v>
      </c>
      <c r="AD27" s="29">
        <f t="shared" si="9"/>
        <v>19.065944881889763</v>
      </c>
      <c r="AE27" s="35">
        <f t="shared" si="3"/>
        <v>21.789651293588303</v>
      </c>
      <c r="AG27" s="7">
        <f t="shared" si="4"/>
        <v>25.930999999999997</v>
      </c>
      <c r="AH27" s="29">
        <f t="shared" si="28"/>
        <v>32.413749999999993</v>
      </c>
      <c r="AI27" s="35">
        <f t="shared" si="29"/>
        <v>37.044285714285714</v>
      </c>
      <c r="AJ27" s="29">
        <f t="shared" si="10"/>
        <v>34.682712499999994</v>
      </c>
      <c r="AK27" s="35">
        <f t="shared" si="11"/>
        <v>44.041539682539685</v>
      </c>
      <c r="AL27" s="107">
        <v>44</v>
      </c>
      <c r="AM27" s="10">
        <f t="shared" si="12"/>
        <v>18</v>
      </c>
      <c r="AN27" s="10">
        <f t="shared" si="13"/>
        <v>6</v>
      </c>
      <c r="AO27" s="127">
        <v>24</v>
      </c>
      <c r="AP27" s="10"/>
      <c r="AQ27" s="112"/>
      <c r="AR27" s="113"/>
      <c r="AS27" s="112"/>
      <c r="AT27" s="113"/>
      <c r="AU27" s="112"/>
      <c r="AV27" s="113"/>
      <c r="AW27" s="112"/>
      <c r="AX27" s="113"/>
      <c r="AY27" s="112"/>
      <c r="AZ27" s="113">
        <f t="shared" si="14"/>
        <v>0</v>
      </c>
      <c r="BA27" s="112">
        <v>6</v>
      </c>
      <c r="BB27" s="113">
        <f t="shared" si="15"/>
        <v>264</v>
      </c>
      <c r="BC27" s="112"/>
      <c r="BD27" s="113">
        <f t="shared" si="16"/>
        <v>0</v>
      </c>
      <c r="BE27" s="112"/>
      <c r="BF27" s="113">
        <f t="shared" si="17"/>
        <v>0</v>
      </c>
      <c r="BG27" s="112"/>
      <c r="BH27" s="113">
        <f t="shared" si="18"/>
        <v>0</v>
      </c>
      <c r="BI27" s="112"/>
      <c r="BJ27" s="113">
        <f t="shared" si="19"/>
        <v>0</v>
      </c>
      <c r="BK27" s="112"/>
      <c r="BL27" s="113">
        <f t="shared" si="20"/>
        <v>0</v>
      </c>
      <c r="BM27" s="112"/>
      <c r="BN27" s="113">
        <f t="shared" si="21"/>
        <v>0</v>
      </c>
      <c r="BO27" s="112"/>
      <c r="BP27" s="113">
        <f t="shared" si="22"/>
        <v>0</v>
      </c>
      <c r="BQ27" s="112"/>
      <c r="BR27" s="113">
        <f t="shared" si="23"/>
        <v>0</v>
      </c>
    </row>
    <row r="28" spans="1:70" ht="15" customHeight="1" x14ac:dyDescent="0.3">
      <c r="A28" s="137" t="s">
        <v>72</v>
      </c>
      <c r="B28" s="133" t="s">
        <v>182</v>
      </c>
      <c r="C28" s="133"/>
      <c r="D28" s="137" t="s">
        <v>264</v>
      </c>
      <c r="E28" s="133"/>
      <c r="F28" s="133">
        <v>2011</v>
      </c>
      <c r="G28" s="138" t="s">
        <v>235</v>
      </c>
      <c r="H28" s="139">
        <v>8.3000000000000007</v>
      </c>
      <c r="I28" s="133">
        <v>300</v>
      </c>
      <c r="K28" s="134">
        <v>48</v>
      </c>
      <c r="L28" s="10">
        <f t="shared" si="5"/>
        <v>398.40000000000003</v>
      </c>
      <c r="M28" s="89">
        <f t="shared" si="6"/>
        <v>1672.5942857142859</v>
      </c>
      <c r="N28" s="11">
        <v>0</v>
      </c>
      <c r="R28" s="5">
        <f t="shared" si="0"/>
        <v>9.2000000000000011</v>
      </c>
      <c r="S28" s="7">
        <f t="shared" si="24"/>
        <v>11.5</v>
      </c>
      <c r="T28" s="34"/>
      <c r="U28" s="13">
        <f t="shared" si="25"/>
        <v>13.142857142857146</v>
      </c>
      <c r="V28" s="34"/>
      <c r="W28" s="7">
        <f t="shared" si="7"/>
        <v>15.41</v>
      </c>
      <c r="X28" s="13">
        <f t="shared" si="1"/>
        <v>17.611428571428576</v>
      </c>
      <c r="Z28" s="7">
        <f t="shared" si="2"/>
        <v>17.832000000000001</v>
      </c>
      <c r="AA28" s="29">
        <f t="shared" si="26"/>
        <v>22.29</v>
      </c>
      <c r="AB28" s="35">
        <f t="shared" si="27"/>
        <v>25.474285714285717</v>
      </c>
      <c r="AC28" s="35">
        <f t="shared" si="8"/>
        <v>14.897243107769425</v>
      </c>
      <c r="AD28" s="29">
        <f t="shared" si="9"/>
        <v>17.551181102362204</v>
      </c>
      <c r="AE28" s="35">
        <f t="shared" si="3"/>
        <v>20.058492688413949</v>
      </c>
      <c r="AG28" s="7">
        <f t="shared" si="4"/>
        <v>24.391999999999999</v>
      </c>
      <c r="AH28" s="29">
        <f t="shared" si="28"/>
        <v>30.49</v>
      </c>
      <c r="AI28" s="35">
        <f t="shared" si="29"/>
        <v>34.845714285714287</v>
      </c>
      <c r="AJ28" s="29">
        <f t="shared" si="10"/>
        <v>32.624299999999998</v>
      </c>
      <c r="AK28" s="35">
        <f t="shared" si="11"/>
        <v>41.427682539682536</v>
      </c>
      <c r="AM28" s="10">
        <f t="shared" si="12"/>
        <v>48</v>
      </c>
      <c r="AN28" s="10">
        <f t="shared" si="13"/>
        <v>0</v>
      </c>
      <c r="AO28" s="127"/>
      <c r="AP28" s="10"/>
      <c r="AQ28" s="112"/>
      <c r="AR28" s="113"/>
      <c r="AS28" s="112"/>
      <c r="AT28" s="113"/>
      <c r="AU28" s="112"/>
      <c r="AV28" s="113"/>
      <c r="AW28" s="112"/>
      <c r="AX28" s="113"/>
      <c r="AY28" s="112"/>
      <c r="AZ28" s="113">
        <f t="shared" si="14"/>
        <v>0</v>
      </c>
      <c r="BA28" s="112"/>
      <c r="BB28" s="113">
        <f t="shared" si="15"/>
        <v>0</v>
      </c>
      <c r="BC28" s="112"/>
      <c r="BD28" s="113">
        <f t="shared" si="16"/>
        <v>0</v>
      </c>
      <c r="BE28" s="112"/>
      <c r="BF28" s="113">
        <f t="shared" si="17"/>
        <v>0</v>
      </c>
      <c r="BG28" s="112"/>
      <c r="BH28" s="113">
        <f t="shared" si="18"/>
        <v>0</v>
      </c>
      <c r="BI28" s="112"/>
      <c r="BJ28" s="113">
        <f t="shared" si="19"/>
        <v>0</v>
      </c>
      <c r="BK28" s="112"/>
      <c r="BL28" s="113">
        <f t="shared" si="20"/>
        <v>0</v>
      </c>
      <c r="BM28" s="112"/>
      <c r="BN28" s="113">
        <f t="shared" si="21"/>
        <v>0</v>
      </c>
      <c r="BO28" s="112"/>
      <c r="BP28" s="113">
        <f t="shared" si="22"/>
        <v>0</v>
      </c>
      <c r="BQ28" s="112"/>
      <c r="BR28" s="113">
        <f t="shared" si="23"/>
        <v>0</v>
      </c>
    </row>
    <row r="29" spans="1:70" ht="15" customHeight="1" x14ac:dyDescent="0.3">
      <c r="A29" s="133"/>
      <c r="B29" s="133"/>
      <c r="C29" s="133"/>
      <c r="D29" s="133"/>
      <c r="E29" s="133"/>
      <c r="F29" s="133"/>
      <c r="G29" s="138"/>
      <c r="H29" s="139"/>
      <c r="I29" s="133"/>
      <c r="K29" s="10"/>
      <c r="L29" s="10"/>
      <c r="M29" s="89"/>
      <c r="N29" s="11"/>
      <c r="T29" s="34"/>
      <c r="V29" s="34"/>
      <c r="W29" s="7"/>
      <c r="AA29" s="29"/>
      <c r="AB29" s="35"/>
      <c r="AC29" s="35"/>
      <c r="AD29" s="29"/>
      <c r="AE29" s="35"/>
      <c r="AG29" s="7"/>
      <c r="AH29" s="29"/>
      <c r="AI29" s="35"/>
      <c r="AJ29" s="29"/>
      <c r="AK29" s="35"/>
      <c r="AM29" s="10">
        <f t="shared" si="12"/>
        <v>0</v>
      </c>
      <c r="AN29" s="10">
        <f t="shared" si="13"/>
        <v>0</v>
      </c>
      <c r="AO29" s="127"/>
      <c r="AP29" s="10"/>
      <c r="AQ29" s="112"/>
      <c r="AR29" s="113"/>
      <c r="AS29" s="112"/>
      <c r="AT29" s="113"/>
      <c r="AU29" s="112"/>
      <c r="AV29" s="113"/>
      <c r="AW29" s="112"/>
      <c r="AX29" s="113"/>
      <c r="AY29" s="112"/>
      <c r="AZ29" s="113">
        <f t="shared" si="14"/>
        <v>0</v>
      </c>
      <c r="BA29" s="112"/>
      <c r="BB29" s="113">
        <f t="shared" si="15"/>
        <v>0</v>
      </c>
      <c r="BC29" s="112"/>
      <c r="BD29" s="113">
        <f t="shared" si="16"/>
        <v>0</v>
      </c>
      <c r="BE29" s="112"/>
      <c r="BF29" s="113">
        <f t="shared" si="17"/>
        <v>0</v>
      </c>
      <c r="BG29" s="112"/>
      <c r="BH29" s="113">
        <f t="shared" si="18"/>
        <v>0</v>
      </c>
      <c r="BI29" s="112"/>
      <c r="BJ29" s="113">
        <f t="shared" si="19"/>
        <v>0</v>
      </c>
      <c r="BK29" s="112"/>
      <c r="BL29" s="113">
        <f t="shared" si="20"/>
        <v>0</v>
      </c>
      <c r="BM29" s="112"/>
      <c r="BN29" s="113">
        <f t="shared" si="21"/>
        <v>0</v>
      </c>
      <c r="BO29" s="112"/>
      <c r="BP29" s="113">
        <f t="shared" si="22"/>
        <v>0</v>
      </c>
      <c r="BQ29" s="112"/>
      <c r="BR29" s="113">
        <f t="shared" si="23"/>
        <v>0</v>
      </c>
    </row>
    <row r="30" spans="1:70" ht="18" x14ac:dyDescent="0.3">
      <c r="A30" s="153" t="s">
        <v>183</v>
      </c>
      <c r="B30" s="153"/>
      <c r="C30" s="153"/>
      <c r="D30" s="153"/>
      <c r="E30" s="153"/>
      <c r="F30" s="153"/>
      <c r="G30" s="153"/>
      <c r="H30" s="153"/>
      <c r="I30" s="153"/>
      <c r="J30" s="104"/>
      <c r="K30" s="104"/>
      <c r="L30" s="104"/>
      <c r="M30" s="90"/>
      <c r="N30" s="99"/>
      <c r="T30" s="34"/>
      <c r="V30" s="34"/>
      <c r="W30" s="7"/>
      <c r="AA30" s="29"/>
      <c r="AB30" s="35"/>
      <c r="AC30" s="35"/>
      <c r="AD30" s="29"/>
      <c r="AE30" s="35"/>
      <c r="AG30" s="7"/>
      <c r="AH30" s="29"/>
      <c r="AI30" s="35"/>
      <c r="AJ30" s="29"/>
      <c r="AK30" s="35"/>
      <c r="AM30" s="10">
        <f t="shared" si="12"/>
        <v>0</v>
      </c>
      <c r="AN30" s="10">
        <f t="shared" si="13"/>
        <v>0</v>
      </c>
      <c r="AO30" s="127"/>
      <c r="AP30" s="10"/>
      <c r="AQ30" s="112"/>
      <c r="AR30" s="114"/>
      <c r="AS30" s="112"/>
      <c r="AT30" s="114"/>
      <c r="AU30" s="112"/>
      <c r="AV30" s="114"/>
      <c r="AW30" s="112"/>
      <c r="AX30" s="114"/>
      <c r="AY30" s="112"/>
      <c r="AZ30" s="113">
        <f t="shared" si="14"/>
        <v>0</v>
      </c>
      <c r="BA30" s="112"/>
      <c r="BB30" s="113">
        <f t="shared" si="15"/>
        <v>0</v>
      </c>
      <c r="BC30" s="112"/>
      <c r="BD30" s="113">
        <f t="shared" si="16"/>
        <v>0</v>
      </c>
      <c r="BE30" s="112"/>
      <c r="BF30" s="113">
        <f t="shared" si="17"/>
        <v>0</v>
      </c>
      <c r="BG30" s="112"/>
      <c r="BH30" s="113">
        <f t="shared" si="18"/>
        <v>0</v>
      </c>
      <c r="BI30" s="112"/>
      <c r="BJ30" s="113">
        <f t="shared" si="19"/>
        <v>0</v>
      </c>
      <c r="BK30" s="112"/>
      <c r="BL30" s="113">
        <f t="shared" si="20"/>
        <v>0</v>
      </c>
      <c r="BM30" s="112"/>
      <c r="BN30" s="113">
        <f t="shared" si="21"/>
        <v>0</v>
      </c>
      <c r="BO30" s="112"/>
      <c r="BP30" s="113">
        <f t="shared" si="22"/>
        <v>0</v>
      </c>
      <c r="BQ30" s="112"/>
      <c r="BR30" s="113">
        <f t="shared" si="23"/>
        <v>0</v>
      </c>
    </row>
    <row r="31" spans="1:70" ht="18" x14ac:dyDescent="0.3">
      <c r="A31" s="153"/>
      <c r="B31" s="153"/>
      <c r="C31" s="153"/>
      <c r="D31" s="153"/>
      <c r="E31" s="153"/>
      <c r="F31" s="153"/>
      <c r="G31" s="153"/>
      <c r="H31" s="153"/>
      <c r="I31" s="153"/>
      <c r="J31" s="104"/>
      <c r="K31" s="104"/>
      <c r="L31" s="104"/>
      <c r="M31" s="90"/>
      <c r="N31" s="99"/>
      <c r="T31" s="34"/>
      <c r="V31" s="34"/>
      <c r="W31" s="7"/>
      <c r="AA31" s="29"/>
      <c r="AB31" s="35"/>
      <c r="AC31" s="35"/>
      <c r="AD31" s="29"/>
      <c r="AE31" s="35"/>
      <c r="AG31" s="7"/>
      <c r="AH31" s="29"/>
      <c r="AI31" s="35"/>
      <c r="AJ31" s="29"/>
      <c r="AK31" s="35"/>
      <c r="AM31" s="10">
        <f t="shared" si="12"/>
        <v>0</v>
      </c>
      <c r="AN31" s="10">
        <f t="shared" si="13"/>
        <v>0</v>
      </c>
      <c r="AO31" s="127"/>
      <c r="AP31" s="10"/>
      <c r="AQ31" s="112"/>
      <c r="AR31" s="114"/>
      <c r="AS31" s="112"/>
      <c r="AT31" s="114"/>
      <c r="AU31" s="112"/>
      <c r="AV31" s="114"/>
      <c r="AW31" s="112"/>
      <c r="AX31" s="114"/>
      <c r="AY31" s="112"/>
      <c r="AZ31" s="113">
        <f t="shared" si="14"/>
        <v>0</v>
      </c>
      <c r="BA31" s="112"/>
      <c r="BB31" s="113">
        <f t="shared" si="15"/>
        <v>0</v>
      </c>
      <c r="BC31" s="112"/>
      <c r="BD31" s="113">
        <f t="shared" si="16"/>
        <v>0</v>
      </c>
      <c r="BE31" s="112"/>
      <c r="BF31" s="113">
        <f t="shared" si="17"/>
        <v>0</v>
      </c>
      <c r="BG31" s="112"/>
      <c r="BH31" s="113">
        <f t="shared" si="18"/>
        <v>0</v>
      </c>
      <c r="BI31" s="112"/>
      <c r="BJ31" s="113">
        <f t="shared" si="19"/>
        <v>0</v>
      </c>
      <c r="BK31" s="112"/>
      <c r="BL31" s="113">
        <f t="shared" si="20"/>
        <v>0</v>
      </c>
      <c r="BM31" s="112"/>
      <c r="BN31" s="113">
        <f t="shared" si="21"/>
        <v>0</v>
      </c>
      <c r="BO31" s="112"/>
      <c r="BP31" s="113">
        <f t="shared" si="22"/>
        <v>0</v>
      </c>
      <c r="BQ31" s="112"/>
      <c r="BR31" s="113">
        <f t="shared" si="23"/>
        <v>0</v>
      </c>
    </row>
    <row r="32" spans="1:70" x14ac:dyDescent="0.3">
      <c r="A32" s="137" t="s">
        <v>26</v>
      </c>
      <c r="B32" s="133" t="s">
        <v>180</v>
      </c>
      <c r="C32" s="133"/>
      <c r="D32" s="137" t="s">
        <v>27</v>
      </c>
      <c r="E32" s="133" t="s">
        <v>28</v>
      </c>
      <c r="F32" s="133">
        <v>2012</v>
      </c>
      <c r="G32" s="138"/>
      <c r="H32" s="139">
        <v>3.3</v>
      </c>
      <c r="I32" s="133">
        <v>10000</v>
      </c>
      <c r="K32" s="10"/>
      <c r="L32" s="10">
        <f t="shared" ref="L32:L56" si="30">H32*K32</f>
        <v>0</v>
      </c>
      <c r="M32" s="89">
        <f t="shared" ref="M32:M56" si="31">K32*AI32</f>
        <v>0</v>
      </c>
      <c r="N32" s="11"/>
      <c r="R32" s="5">
        <f t="shared" ref="R32:R56" si="32">H32+0.9</f>
        <v>4.2</v>
      </c>
      <c r="S32" s="7">
        <f t="shared" si="24"/>
        <v>5.25</v>
      </c>
      <c r="T32" s="34"/>
      <c r="U32" s="13">
        <f t="shared" si="25"/>
        <v>6.0000000000000009</v>
      </c>
      <c r="V32" s="34"/>
      <c r="W32" s="7">
        <f t="shared" ref="W32:W56" si="33">S32*$D$2</f>
        <v>7.0350000000000001</v>
      </c>
      <c r="X32" s="13">
        <f t="shared" si="1"/>
        <v>8.0400000000000009</v>
      </c>
      <c r="Z32" s="7">
        <f t="shared" si="2"/>
        <v>9.282</v>
      </c>
      <c r="AA32" s="29">
        <f t="shared" si="26"/>
        <v>11.602499999999999</v>
      </c>
      <c r="AB32" s="35">
        <f t="shared" si="27"/>
        <v>13.260000000000002</v>
      </c>
      <c r="AC32" s="35">
        <f t="shared" ref="AC32:AC56" si="34">AB32/$D$3</f>
        <v>7.7543859649122817</v>
      </c>
      <c r="AD32" s="29">
        <f t="shared" ref="AD32:AD56" si="35">AA32/$D$4</f>
        <v>9.1358267716535426</v>
      </c>
      <c r="AE32" s="35">
        <f t="shared" si="3"/>
        <v>10.440944881889765</v>
      </c>
      <c r="AG32" s="7">
        <f t="shared" ref="AG32:AG56" si="36">Z32+6.56</f>
        <v>15.841999999999999</v>
      </c>
      <c r="AH32" s="29">
        <f t="shared" si="28"/>
        <v>19.802499999999998</v>
      </c>
      <c r="AI32" s="35">
        <f t="shared" si="29"/>
        <v>22.631428571428572</v>
      </c>
      <c r="AJ32" s="29">
        <f t="shared" ref="AJ32:AJ56" si="37">(AG32/$AJ$9)*$AJ$10</f>
        <v>21.188675</v>
      </c>
      <c r="AK32" s="35">
        <f t="shared" ref="AK32:AK56" si="38">(AG32/$AK$9)*$AK$10</f>
        <v>26.906253968253971</v>
      </c>
      <c r="AM32" s="10">
        <f t="shared" si="12"/>
        <v>0</v>
      </c>
      <c r="AN32" s="10">
        <f t="shared" si="13"/>
        <v>0</v>
      </c>
      <c r="AO32" s="127"/>
      <c r="AP32" s="10"/>
      <c r="AQ32" s="112"/>
      <c r="AR32" s="114"/>
      <c r="AS32" s="112"/>
      <c r="AT32" s="114"/>
      <c r="AU32" s="112"/>
      <c r="AV32" s="114"/>
      <c r="AW32" s="112"/>
      <c r="AX32" s="114"/>
      <c r="AY32" s="112"/>
      <c r="AZ32" s="113">
        <f t="shared" si="14"/>
        <v>0</v>
      </c>
      <c r="BA32" s="112"/>
      <c r="BB32" s="113">
        <f t="shared" si="15"/>
        <v>0</v>
      </c>
      <c r="BC32" s="112"/>
      <c r="BD32" s="113">
        <f t="shared" si="16"/>
        <v>0</v>
      </c>
      <c r="BE32" s="112"/>
      <c r="BF32" s="113">
        <f t="shared" si="17"/>
        <v>0</v>
      </c>
      <c r="BG32" s="112"/>
      <c r="BH32" s="113">
        <f t="shared" si="18"/>
        <v>0</v>
      </c>
      <c r="BI32" s="112"/>
      <c r="BJ32" s="113">
        <f t="shared" si="19"/>
        <v>0</v>
      </c>
      <c r="BK32" s="112"/>
      <c r="BL32" s="113">
        <f t="shared" si="20"/>
        <v>0</v>
      </c>
      <c r="BM32" s="112"/>
      <c r="BN32" s="113">
        <f t="shared" si="21"/>
        <v>0</v>
      </c>
      <c r="BO32" s="112"/>
      <c r="BP32" s="113">
        <f t="shared" si="22"/>
        <v>0</v>
      </c>
      <c r="BQ32" s="112"/>
      <c r="BR32" s="113">
        <f t="shared" si="23"/>
        <v>0</v>
      </c>
    </row>
    <row r="33" spans="1:70" x14ac:dyDescent="0.3">
      <c r="A33" s="137" t="s">
        <v>29</v>
      </c>
      <c r="B33" s="133" t="s">
        <v>180</v>
      </c>
      <c r="C33" s="133"/>
      <c r="D33" s="137" t="s">
        <v>30</v>
      </c>
      <c r="E33" s="133" t="s">
        <v>31</v>
      </c>
      <c r="F33" s="133">
        <v>2012</v>
      </c>
      <c r="G33" s="138" t="s">
        <v>235</v>
      </c>
      <c r="H33" s="139">
        <v>3.8</v>
      </c>
      <c r="I33" s="133">
        <v>1500</v>
      </c>
      <c r="K33" s="131">
        <v>24</v>
      </c>
      <c r="L33" s="10">
        <f t="shared" si="30"/>
        <v>91.199999999999989</v>
      </c>
      <c r="M33" s="89">
        <f t="shared" si="31"/>
        <v>572.46857142857141</v>
      </c>
      <c r="N33" s="11">
        <v>0</v>
      </c>
      <c r="R33" s="5">
        <f t="shared" si="32"/>
        <v>4.7</v>
      </c>
      <c r="S33" s="7">
        <f t="shared" si="24"/>
        <v>5.875</v>
      </c>
      <c r="T33" s="34"/>
      <c r="U33" s="13">
        <f t="shared" si="25"/>
        <v>6.7142857142857153</v>
      </c>
      <c r="V33" s="34"/>
      <c r="W33" s="7">
        <f t="shared" si="33"/>
        <v>7.8725000000000005</v>
      </c>
      <c r="X33" s="13">
        <f t="shared" si="1"/>
        <v>8.9971428571428582</v>
      </c>
      <c r="Z33" s="7">
        <f t="shared" si="2"/>
        <v>10.137</v>
      </c>
      <c r="AA33" s="29">
        <f t="shared" si="26"/>
        <v>12.671250000000001</v>
      </c>
      <c r="AB33" s="35">
        <f t="shared" si="27"/>
        <v>14.481428571428573</v>
      </c>
      <c r="AC33" s="35">
        <f t="shared" si="34"/>
        <v>8.4686716791979961</v>
      </c>
      <c r="AD33" s="29">
        <f t="shared" si="35"/>
        <v>9.9773622047244093</v>
      </c>
      <c r="AE33" s="35">
        <f t="shared" si="3"/>
        <v>11.402699662542183</v>
      </c>
      <c r="AG33" s="7">
        <f t="shared" si="36"/>
        <v>16.696999999999999</v>
      </c>
      <c r="AH33" s="29">
        <f t="shared" si="28"/>
        <v>20.871249999999996</v>
      </c>
      <c r="AI33" s="35">
        <f t="shared" si="29"/>
        <v>23.852857142857143</v>
      </c>
      <c r="AJ33" s="29">
        <f t="shared" si="37"/>
        <v>22.332237499999998</v>
      </c>
      <c r="AK33" s="35">
        <f t="shared" si="38"/>
        <v>28.358396825396827</v>
      </c>
      <c r="AM33" s="10">
        <f t="shared" si="12"/>
        <v>24</v>
      </c>
      <c r="AN33" s="10">
        <f t="shared" si="13"/>
        <v>0</v>
      </c>
      <c r="AO33" s="127">
        <v>24</v>
      </c>
      <c r="AP33" s="10"/>
      <c r="AQ33" s="112"/>
      <c r="AR33" s="114"/>
      <c r="AS33" s="112"/>
      <c r="AT33" s="114"/>
      <c r="AU33" s="112"/>
      <c r="AV33" s="114"/>
      <c r="AW33" s="112"/>
      <c r="AX33" s="114"/>
      <c r="AY33" s="112"/>
      <c r="AZ33" s="113">
        <f t="shared" si="14"/>
        <v>0</v>
      </c>
      <c r="BA33" s="112"/>
      <c r="BB33" s="113">
        <f t="shared" si="15"/>
        <v>0</v>
      </c>
      <c r="BC33" s="112"/>
      <c r="BD33" s="113">
        <f t="shared" si="16"/>
        <v>0</v>
      </c>
      <c r="BE33" s="112"/>
      <c r="BF33" s="113">
        <f t="shared" si="17"/>
        <v>0</v>
      </c>
      <c r="BG33" s="112"/>
      <c r="BH33" s="113">
        <f t="shared" si="18"/>
        <v>0</v>
      </c>
      <c r="BI33" s="112"/>
      <c r="BJ33" s="113">
        <f t="shared" si="19"/>
        <v>0</v>
      </c>
      <c r="BK33" s="112"/>
      <c r="BL33" s="113">
        <f t="shared" si="20"/>
        <v>0</v>
      </c>
      <c r="BM33" s="112"/>
      <c r="BN33" s="113">
        <f t="shared" si="21"/>
        <v>0</v>
      </c>
      <c r="BO33" s="112"/>
      <c r="BP33" s="113">
        <f t="shared" si="22"/>
        <v>0</v>
      </c>
      <c r="BQ33" s="112"/>
      <c r="BR33" s="113">
        <f t="shared" si="23"/>
        <v>0</v>
      </c>
    </row>
    <row r="34" spans="1:70" x14ac:dyDescent="0.3">
      <c r="A34" s="137" t="s">
        <v>47</v>
      </c>
      <c r="B34" s="133" t="s">
        <v>180</v>
      </c>
      <c r="C34" s="133"/>
      <c r="D34" s="137" t="s">
        <v>45</v>
      </c>
      <c r="E34" s="133"/>
      <c r="F34" s="133">
        <v>2011</v>
      </c>
      <c r="G34" s="138" t="s">
        <v>235</v>
      </c>
      <c r="H34" s="139">
        <v>8.5</v>
      </c>
      <c r="I34" s="133">
        <v>800</v>
      </c>
      <c r="K34" s="131">
        <v>60</v>
      </c>
      <c r="L34" s="10">
        <f t="shared" si="30"/>
        <v>510</v>
      </c>
      <c r="M34" s="89">
        <f t="shared" si="31"/>
        <v>2120.0571428571429</v>
      </c>
      <c r="N34" s="11">
        <v>0</v>
      </c>
      <c r="R34" s="5">
        <f t="shared" si="32"/>
        <v>9.4</v>
      </c>
      <c r="S34" s="7">
        <f t="shared" si="24"/>
        <v>11.75</v>
      </c>
      <c r="T34" s="34"/>
      <c r="U34" s="13">
        <f t="shared" si="25"/>
        <v>13.428571428571431</v>
      </c>
      <c r="V34" s="34"/>
      <c r="W34" s="7">
        <f t="shared" si="33"/>
        <v>15.745000000000001</v>
      </c>
      <c r="X34" s="13">
        <f t="shared" si="1"/>
        <v>17.994285714285716</v>
      </c>
      <c r="Z34" s="7">
        <f t="shared" si="2"/>
        <v>18.173999999999999</v>
      </c>
      <c r="AA34" s="29">
        <f t="shared" si="26"/>
        <v>22.717499999999998</v>
      </c>
      <c r="AB34" s="35">
        <f t="shared" si="27"/>
        <v>25.962857142857143</v>
      </c>
      <c r="AC34" s="35">
        <f t="shared" si="34"/>
        <v>15.18295739348371</v>
      </c>
      <c r="AD34" s="29">
        <f t="shared" si="35"/>
        <v>17.887795275590548</v>
      </c>
      <c r="AE34" s="35">
        <f t="shared" si="3"/>
        <v>20.443194600674914</v>
      </c>
      <c r="AG34" s="7">
        <f t="shared" si="36"/>
        <v>24.733999999999998</v>
      </c>
      <c r="AH34" s="29">
        <f t="shared" si="28"/>
        <v>30.917499999999997</v>
      </c>
      <c r="AI34" s="35">
        <f t="shared" si="29"/>
        <v>35.334285714285713</v>
      </c>
      <c r="AJ34" s="29">
        <f t="shared" si="37"/>
        <v>33.081724999999999</v>
      </c>
      <c r="AK34" s="35">
        <f t="shared" si="38"/>
        <v>42.008539682539684</v>
      </c>
      <c r="AM34" s="10">
        <f t="shared" si="12"/>
        <v>60</v>
      </c>
      <c r="AN34" s="10">
        <f t="shared" si="13"/>
        <v>0</v>
      </c>
      <c r="AO34" s="127">
        <v>30</v>
      </c>
      <c r="AP34" s="10"/>
      <c r="AQ34" s="112"/>
      <c r="AR34" s="114"/>
      <c r="AS34" s="112"/>
      <c r="AT34" s="114"/>
      <c r="AU34" s="112"/>
      <c r="AV34" s="114"/>
      <c r="AW34" s="112"/>
      <c r="AX34" s="114"/>
      <c r="AY34" s="112"/>
      <c r="AZ34" s="113">
        <f t="shared" si="14"/>
        <v>0</v>
      </c>
      <c r="BA34" s="112"/>
      <c r="BB34" s="113">
        <f t="shared" si="15"/>
        <v>0</v>
      </c>
      <c r="BC34" s="112"/>
      <c r="BD34" s="113">
        <f t="shared" si="16"/>
        <v>0</v>
      </c>
      <c r="BE34" s="112"/>
      <c r="BF34" s="113">
        <f t="shared" si="17"/>
        <v>0</v>
      </c>
      <c r="BG34" s="112"/>
      <c r="BH34" s="113">
        <f t="shared" si="18"/>
        <v>0</v>
      </c>
      <c r="BI34" s="112"/>
      <c r="BJ34" s="113">
        <f t="shared" si="19"/>
        <v>0</v>
      </c>
      <c r="BK34" s="112"/>
      <c r="BL34" s="113">
        <f t="shared" si="20"/>
        <v>0</v>
      </c>
      <c r="BM34" s="112"/>
      <c r="BN34" s="113">
        <f t="shared" si="21"/>
        <v>0</v>
      </c>
      <c r="BO34" s="112"/>
      <c r="BP34" s="113">
        <f t="shared" si="22"/>
        <v>0</v>
      </c>
      <c r="BQ34" s="112"/>
      <c r="BR34" s="113">
        <f t="shared" si="23"/>
        <v>0</v>
      </c>
    </row>
    <row r="35" spans="1:70" x14ac:dyDescent="0.3">
      <c r="A35" s="137" t="s">
        <v>59</v>
      </c>
      <c r="B35" s="133" t="s">
        <v>180</v>
      </c>
      <c r="C35" s="133"/>
      <c r="D35" s="137" t="s">
        <v>60</v>
      </c>
      <c r="E35" s="133" t="s">
        <v>236</v>
      </c>
      <c r="F35" s="133">
        <v>2010</v>
      </c>
      <c r="G35" s="138"/>
      <c r="H35" s="139">
        <v>8</v>
      </c>
      <c r="I35" s="133">
        <v>500</v>
      </c>
      <c r="K35" s="134">
        <v>24</v>
      </c>
      <c r="L35" s="10">
        <f t="shared" si="30"/>
        <v>192</v>
      </c>
      <c r="M35" s="89">
        <f t="shared" si="31"/>
        <v>818.70857142857153</v>
      </c>
      <c r="N35" s="11">
        <v>0</v>
      </c>
      <c r="R35" s="5">
        <f t="shared" si="32"/>
        <v>8.9</v>
      </c>
      <c r="S35" s="7">
        <f t="shared" si="24"/>
        <v>11.125</v>
      </c>
      <c r="T35" s="34"/>
      <c r="U35" s="13">
        <f t="shared" si="25"/>
        <v>12.714285714285715</v>
      </c>
      <c r="V35" s="34"/>
      <c r="W35" s="7">
        <f t="shared" si="33"/>
        <v>14.907500000000001</v>
      </c>
      <c r="X35" s="13">
        <f t="shared" si="1"/>
        <v>17.037142857142861</v>
      </c>
      <c r="Z35" s="7">
        <f t="shared" si="2"/>
        <v>17.318999999999999</v>
      </c>
      <c r="AA35" s="29">
        <f t="shared" si="26"/>
        <v>21.648749999999996</v>
      </c>
      <c r="AB35" s="35">
        <f t="shared" si="27"/>
        <v>24.741428571428571</v>
      </c>
      <c r="AC35" s="35">
        <f t="shared" si="34"/>
        <v>14.468671679197994</v>
      </c>
      <c r="AD35" s="29">
        <f t="shared" si="35"/>
        <v>17.046259842519682</v>
      </c>
      <c r="AE35" s="35">
        <f t="shared" si="3"/>
        <v>19.481439820022498</v>
      </c>
      <c r="AG35" s="7">
        <f t="shared" si="36"/>
        <v>23.878999999999998</v>
      </c>
      <c r="AH35" s="29">
        <f t="shared" si="28"/>
        <v>29.848749999999995</v>
      </c>
      <c r="AI35" s="35">
        <f t="shared" si="29"/>
        <v>34.112857142857145</v>
      </c>
      <c r="AJ35" s="29">
        <f t="shared" si="37"/>
        <v>31.938162499999997</v>
      </c>
      <c r="AK35" s="35">
        <f t="shared" si="38"/>
        <v>40.556396825396824</v>
      </c>
      <c r="AL35" s="107">
        <v>41</v>
      </c>
      <c r="AM35" s="10">
        <f t="shared" si="12"/>
        <v>16</v>
      </c>
      <c r="AN35" s="10">
        <f t="shared" si="13"/>
        <v>8</v>
      </c>
      <c r="AO35" s="127">
        <v>24</v>
      </c>
      <c r="AP35" s="10"/>
      <c r="AQ35" s="112">
        <v>6</v>
      </c>
      <c r="AR35" s="114">
        <f>AQ35*AL35</f>
        <v>246</v>
      </c>
      <c r="AS35" s="112"/>
      <c r="AT35" s="114"/>
      <c r="AU35" s="112"/>
      <c r="AV35" s="114"/>
      <c r="AW35" s="112"/>
      <c r="AX35" s="114"/>
      <c r="AY35" s="112"/>
      <c r="AZ35" s="113">
        <f t="shared" si="14"/>
        <v>0</v>
      </c>
      <c r="BA35" s="112"/>
      <c r="BB35" s="113">
        <f t="shared" si="15"/>
        <v>0</v>
      </c>
      <c r="BC35" s="112"/>
      <c r="BD35" s="113">
        <f t="shared" si="16"/>
        <v>0</v>
      </c>
      <c r="BE35" s="112">
        <v>2</v>
      </c>
      <c r="BF35" s="113">
        <f t="shared" si="17"/>
        <v>82</v>
      </c>
      <c r="BG35" s="112"/>
      <c r="BH35" s="113">
        <f t="shared" si="18"/>
        <v>0</v>
      </c>
      <c r="BI35" s="112"/>
      <c r="BJ35" s="113">
        <f t="shared" si="19"/>
        <v>0</v>
      </c>
      <c r="BK35" s="112"/>
      <c r="BL35" s="113">
        <f t="shared" si="20"/>
        <v>0</v>
      </c>
      <c r="BM35" s="112"/>
      <c r="BN35" s="113">
        <f t="shared" si="21"/>
        <v>0</v>
      </c>
      <c r="BO35" s="112"/>
      <c r="BP35" s="113">
        <f t="shared" si="22"/>
        <v>0</v>
      </c>
      <c r="BQ35" s="112"/>
      <c r="BR35" s="113">
        <f t="shared" si="23"/>
        <v>0</v>
      </c>
    </row>
    <row r="36" spans="1:70" x14ac:dyDescent="0.3">
      <c r="A36" s="137" t="s">
        <v>13</v>
      </c>
      <c r="B36" s="133" t="s">
        <v>182</v>
      </c>
      <c r="C36" s="133"/>
      <c r="D36" s="137" t="s">
        <v>14</v>
      </c>
      <c r="E36" s="133"/>
      <c r="F36" s="133">
        <v>2010</v>
      </c>
      <c r="G36" s="138" t="s">
        <v>235</v>
      </c>
      <c r="H36" s="139">
        <v>2.4</v>
      </c>
      <c r="I36" s="133" t="s">
        <v>15</v>
      </c>
      <c r="K36" s="134">
        <v>84</v>
      </c>
      <c r="L36" s="10">
        <f t="shared" si="30"/>
        <v>201.6</v>
      </c>
      <c r="M36" s="89">
        <f t="shared" si="31"/>
        <v>1716.36</v>
      </c>
      <c r="N36" s="11">
        <v>0</v>
      </c>
      <c r="R36" s="5">
        <f t="shared" si="32"/>
        <v>3.3</v>
      </c>
      <c r="S36" s="7">
        <f t="shared" si="24"/>
        <v>4.1249999999999991</v>
      </c>
      <c r="T36" s="34"/>
      <c r="U36" s="13">
        <f t="shared" si="25"/>
        <v>4.7142857142857144</v>
      </c>
      <c r="V36" s="34"/>
      <c r="W36" s="7">
        <f t="shared" si="33"/>
        <v>5.527499999999999</v>
      </c>
      <c r="X36" s="13">
        <f t="shared" si="1"/>
        <v>6.3171428571428576</v>
      </c>
      <c r="Z36" s="7">
        <f t="shared" si="2"/>
        <v>7.7429999999999994</v>
      </c>
      <c r="AA36" s="29">
        <f t="shared" si="26"/>
        <v>9.6787499999999991</v>
      </c>
      <c r="AB36" s="35">
        <f t="shared" si="27"/>
        <v>11.061428571428571</v>
      </c>
      <c r="AC36" s="35">
        <f t="shared" si="34"/>
        <v>6.4686716791979952</v>
      </c>
      <c r="AD36" s="29">
        <f t="shared" si="35"/>
        <v>7.6210629921259834</v>
      </c>
      <c r="AE36" s="35">
        <f t="shared" si="3"/>
        <v>8.7097862767154108</v>
      </c>
      <c r="AG36" s="7">
        <f t="shared" si="36"/>
        <v>14.302999999999999</v>
      </c>
      <c r="AH36" s="29">
        <f t="shared" si="28"/>
        <v>17.878749999999997</v>
      </c>
      <c r="AI36" s="35">
        <f t="shared" si="29"/>
        <v>20.432857142857141</v>
      </c>
      <c r="AJ36" s="29">
        <f t="shared" si="37"/>
        <v>19.130262499999997</v>
      </c>
      <c r="AK36" s="35">
        <f t="shared" si="38"/>
        <v>24.292396825396825</v>
      </c>
      <c r="AL36" s="107">
        <v>24</v>
      </c>
      <c r="AM36" s="10">
        <f t="shared" si="12"/>
        <v>72</v>
      </c>
      <c r="AN36" s="10">
        <f t="shared" si="13"/>
        <v>12</v>
      </c>
      <c r="AO36" s="127">
        <v>48</v>
      </c>
      <c r="AP36" s="10"/>
      <c r="AQ36" s="112"/>
      <c r="AR36" s="114"/>
      <c r="AS36" s="112"/>
      <c r="AT36" s="114"/>
      <c r="AU36" s="112"/>
      <c r="AV36" s="114"/>
      <c r="AW36" s="112"/>
      <c r="AX36" s="114"/>
      <c r="AY36" s="112"/>
      <c r="AZ36" s="113">
        <f t="shared" si="14"/>
        <v>0</v>
      </c>
      <c r="BA36" s="112"/>
      <c r="BB36" s="113">
        <f t="shared" si="15"/>
        <v>0</v>
      </c>
      <c r="BC36" s="112"/>
      <c r="BD36" s="113">
        <f t="shared" si="16"/>
        <v>0</v>
      </c>
      <c r="BE36" s="112"/>
      <c r="BF36" s="113">
        <f t="shared" si="17"/>
        <v>0</v>
      </c>
      <c r="BG36" s="112"/>
      <c r="BH36" s="113">
        <f t="shared" si="18"/>
        <v>0</v>
      </c>
      <c r="BI36" s="112">
        <v>12</v>
      </c>
      <c r="BJ36" s="113">
        <f t="shared" si="19"/>
        <v>288</v>
      </c>
      <c r="BK36" s="112"/>
      <c r="BL36" s="113">
        <f t="shared" si="20"/>
        <v>0</v>
      </c>
      <c r="BM36" s="112"/>
      <c r="BN36" s="113">
        <f t="shared" si="21"/>
        <v>0</v>
      </c>
      <c r="BO36" s="112"/>
      <c r="BP36" s="113">
        <f t="shared" si="22"/>
        <v>0</v>
      </c>
      <c r="BQ36" s="112"/>
      <c r="BR36" s="113">
        <f t="shared" si="23"/>
        <v>0</v>
      </c>
    </row>
    <row r="37" spans="1:70" x14ac:dyDescent="0.3">
      <c r="A37" s="137" t="s">
        <v>13</v>
      </c>
      <c r="B37" s="133" t="s">
        <v>182</v>
      </c>
      <c r="C37" s="133"/>
      <c r="D37" s="137" t="s">
        <v>16</v>
      </c>
      <c r="E37" s="133"/>
      <c r="F37" s="133">
        <v>2011</v>
      </c>
      <c r="G37" s="138"/>
      <c r="H37" s="139">
        <v>3.5</v>
      </c>
      <c r="I37" s="133">
        <v>2000</v>
      </c>
      <c r="K37" s="10"/>
      <c r="L37" s="10">
        <f t="shared" si="30"/>
        <v>0</v>
      </c>
      <c r="M37" s="89">
        <f t="shared" si="31"/>
        <v>0</v>
      </c>
      <c r="N37" s="11"/>
      <c r="R37" s="5">
        <f t="shared" si="32"/>
        <v>4.4000000000000004</v>
      </c>
      <c r="S37" s="7">
        <f t="shared" si="24"/>
        <v>5.5</v>
      </c>
      <c r="T37" s="34"/>
      <c r="U37" s="13">
        <f t="shared" si="25"/>
        <v>6.2857142857142865</v>
      </c>
      <c r="V37" s="34"/>
      <c r="W37" s="7">
        <f t="shared" si="33"/>
        <v>7.37</v>
      </c>
      <c r="X37" s="13">
        <f t="shared" si="1"/>
        <v>8.4228571428571453</v>
      </c>
      <c r="Z37" s="7">
        <f t="shared" si="2"/>
        <v>9.6239999999999988</v>
      </c>
      <c r="AA37" s="29">
        <f t="shared" si="26"/>
        <v>12.029999999999998</v>
      </c>
      <c r="AB37" s="35">
        <f t="shared" si="27"/>
        <v>13.748571428571427</v>
      </c>
      <c r="AC37" s="35">
        <f t="shared" si="34"/>
        <v>8.0401002506265655</v>
      </c>
      <c r="AD37" s="29">
        <f t="shared" si="35"/>
        <v>9.4724409448818871</v>
      </c>
      <c r="AE37" s="35">
        <f t="shared" si="3"/>
        <v>10.82564679415073</v>
      </c>
      <c r="AG37" s="7">
        <f t="shared" si="36"/>
        <v>16.183999999999997</v>
      </c>
      <c r="AH37" s="29">
        <f t="shared" si="28"/>
        <v>20.229999999999997</v>
      </c>
      <c r="AI37" s="35">
        <f t="shared" si="29"/>
        <v>23.119999999999997</v>
      </c>
      <c r="AJ37" s="29">
        <f t="shared" si="37"/>
        <v>21.646099999999997</v>
      </c>
      <c r="AK37" s="35">
        <f t="shared" si="38"/>
        <v>27.487111111111108</v>
      </c>
      <c r="AM37" s="10">
        <f t="shared" si="12"/>
        <v>0</v>
      </c>
      <c r="AN37" s="10">
        <f t="shared" si="13"/>
        <v>0</v>
      </c>
      <c r="AO37" s="127"/>
      <c r="AP37" s="10"/>
      <c r="AQ37" s="112"/>
      <c r="AR37" s="114"/>
      <c r="AS37" s="112"/>
      <c r="AT37" s="114"/>
      <c r="AU37" s="112"/>
      <c r="AV37" s="114"/>
      <c r="AW37" s="112"/>
      <c r="AX37" s="114"/>
      <c r="AY37" s="112"/>
      <c r="AZ37" s="113">
        <f t="shared" si="14"/>
        <v>0</v>
      </c>
      <c r="BA37" s="112"/>
      <c r="BB37" s="113">
        <f t="shared" si="15"/>
        <v>0</v>
      </c>
      <c r="BC37" s="112"/>
      <c r="BD37" s="113">
        <f t="shared" si="16"/>
        <v>0</v>
      </c>
      <c r="BE37" s="112"/>
      <c r="BF37" s="113">
        <f t="shared" si="17"/>
        <v>0</v>
      </c>
      <c r="BG37" s="112"/>
      <c r="BH37" s="113">
        <f t="shared" si="18"/>
        <v>0</v>
      </c>
      <c r="BI37" s="112"/>
      <c r="BJ37" s="113">
        <f t="shared" si="19"/>
        <v>0</v>
      </c>
      <c r="BK37" s="112"/>
      <c r="BL37" s="113">
        <f t="shared" si="20"/>
        <v>0</v>
      </c>
      <c r="BM37" s="112"/>
      <c r="BN37" s="113">
        <f t="shared" si="21"/>
        <v>0</v>
      </c>
      <c r="BO37" s="112"/>
      <c r="BP37" s="113">
        <f t="shared" si="22"/>
        <v>0</v>
      </c>
      <c r="BQ37" s="112"/>
      <c r="BR37" s="113">
        <f t="shared" si="23"/>
        <v>0</v>
      </c>
    </row>
    <row r="38" spans="1:70" x14ac:dyDescent="0.3">
      <c r="A38" s="137" t="s">
        <v>17</v>
      </c>
      <c r="B38" s="133" t="s">
        <v>182</v>
      </c>
      <c r="C38" s="133"/>
      <c r="D38" s="137" t="s">
        <v>18</v>
      </c>
      <c r="E38" s="133" t="s">
        <v>19</v>
      </c>
      <c r="F38" s="133">
        <v>2010</v>
      </c>
      <c r="G38" s="138" t="s">
        <v>235</v>
      </c>
      <c r="H38" s="139">
        <v>3</v>
      </c>
      <c r="I38" s="133" t="s">
        <v>21</v>
      </c>
      <c r="K38" s="134">
        <v>60</v>
      </c>
      <c r="L38" s="10">
        <f t="shared" si="30"/>
        <v>180</v>
      </c>
      <c r="M38" s="89">
        <f t="shared" si="31"/>
        <v>1313.9142857142856</v>
      </c>
      <c r="N38" s="11">
        <v>0</v>
      </c>
      <c r="R38" s="5">
        <f t="shared" si="32"/>
        <v>3.9</v>
      </c>
      <c r="S38" s="7">
        <f t="shared" si="24"/>
        <v>4.875</v>
      </c>
      <c r="T38" s="34"/>
      <c r="U38" s="13">
        <f t="shared" si="25"/>
        <v>5.5714285714285721</v>
      </c>
      <c r="V38" s="34"/>
      <c r="W38" s="7">
        <f t="shared" si="33"/>
        <v>6.5325000000000006</v>
      </c>
      <c r="X38" s="13">
        <f t="shared" si="1"/>
        <v>7.4657142857142871</v>
      </c>
      <c r="Z38" s="7">
        <f t="shared" si="2"/>
        <v>8.7689999999999984</v>
      </c>
      <c r="AA38" s="29">
        <f t="shared" si="26"/>
        <v>10.961249999999998</v>
      </c>
      <c r="AB38" s="35">
        <f t="shared" si="27"/>
        <v>12.527142857142856</v>
      </c>
      <c r="AC38" s="35">
        <f t="shared" si="34"/>
        <v>7.3258145363408511</v>
      </c>
      <c r="AD38" s="29">
        <f t="shared" si="35"/>
        <v>8.6309055118110223</v>
      </c>
      <c r="AE38" s="35">
        <f t="shared" si="3"/>
        <v>9.8638920134983117</v>
      </c>
      <c r="AG38" s="7">
        <f t="shared" si="36"/>
        <v>15.328999999999997</v>
      </c>
      <c r="AH38" s="29">
        <f t="shared" si="28"/>
        <v>19.161249999999995</v>
      </c>
      <c r="AI38" s="35">
        <f t="shared" si="29"/>
        <v>21.898571428571426</v>
      </c>
      <c r="AJ38" s="29">
        <f t="shared" si="37"/>
        <v>20.502537499999995</v>
      </c>
      <c r="AK38" s="35">
        <f t="shared" si="38"/>
        <v>26.034968253968248</v>
      </c>
      <c r="AM38" s="10">
        <f t="shared" si="12"/>
        <v>60</v>
      </c>
      <c r="AN38" s="10">
        <f t="shared" si="13"/>
        <v>0</v>
      </c>
      <c r="AO38" s="127">
        <v>30</v>
      </c>
      <c r="AP38" s="10"/>
      <c r="AQ38" s="112"/>
      <c r="AR38" s="114"/>
      <c r="AS38" s="112"/>
      <c r="AT38" s="114"/>
      <c r="AU38" s="112"/>
      <c r="AV38" s="114"/>
      <c r="AW38" s="112"/>
      <c r="AX38" s="114"/>
      <c r="AY38" s="112"/>
      <c r="AZ38" s="113">
        <f t="shared" si="14"/>
        <v>0</v>
      </c>
      <c r="BA38" s="112"/>
      <c r="BB38" s="113">
        <f t="shared" si="15"/>
        <v>0</v>
      </c>
      <c r="BC38" s="112"/>
      <c r="BD38" s="113">
        <f t="shared" si="16"/>
        <v>0</v>
      </c>
      <c r="BE38" s="112"/>
      <c r="BF38" s="113">
        <f t="shared" si="17"/>
        <v>0</v>
      </c>
      <c r="BG38" s="112"/>
      <c r="BH38" s="113">
        <f t="shared" si="18"/>
        <v>0</v>
      </c>
      <c r="BI38" s="112"/>
      <c r="BJ38" s="113">
        <f t="shared" si="19"/>
        <v>0</v>
      </c>
      <c r="BK38" s="112"/>
      <c r="BL38" s="113">
        <f t="shared" si="20"/>
        <v>0</v>
      </c>
      <c r="BM38" s="112"/>
      <c r="BN38" s="113">
        <f t="shared" si="21"/>
        <v>0</v>
      </c>
      <c r="BO38" s="112"/>
      <c r="BP38" s="113">
        <f t="shared" si="22"/>
        <v>0</v>
      </c>
      <c r="BQ38" s="112"/>
      <c r="BR38" s="113">
        <f t="shared" si="23"/>
        <v>0</v>
      </c>
    </row>
    <row r="39" spans="1:70" x14ac:dyDescent="0.3">
      <c r="A39" s="137" t="s">
        <v>22</v>
      </c>
      <c r="B39" s="133" t="s">
        <v>182</v>
      </c>
      <c r="C39" s="133"/>
      <c r="D39" s="137" t="s">
        <v>23</v>
      </c>
      <c r="E39" s="133"/>
      <c r="F39" s="133">
        <v>2008</v>
      </c>
      <c r="G39" s="138"/>
      <c r="H39" s="139">
        <v>3</v>
      </c>
      <c r="I39" s="133">
        <v>2000</v>
      </c>
      <c r="K39" s="131">
        <v>12</v>
      </c>
      <c r="L39" s="10">
        <f t="shared" si="30"/>
        <v>36</v>
      </c>
      <c r="M39" s="89">
        <f t="shared" si="31"/>
        <v>262.7828571428571</v>
      </c>
      <c r="N39" s="11">
        <v>0</v>
      </c>
      <c r="R39" s="5">
        <f t="shared" si="32"/>
        <v>3.9</v>
      </c>
      <c r="S39" s="7">
        <f t="shared" si="24"/>
        <v>4.875</v>
      </c>
      <c r="T39" s="34"/>
      <c r="U39" s="13">
        <f t="shared" si="25"/>
        <v>5.5714285714285721</v>
      </c>
      <c r="V39" s="34"/>
      <c r="W39" s="7">
        <f t="shared" si="33"/>
        <v>6.5325000000000006</v>
      </c>
      <c r="X39" s="13">
        <f t="shared" si="1"/>
        <v>7.4657142857142871</v>
      </c>
      <c r="Z39" s="7">
        <f t="shared" si="2"/>
        <v>8.7689999999999984</v>
      </c>
      <c r="AA39" s="29">
        <f t="shared" si="26"/>
        <v>10.961249999999998</v>
      </c>
      <c r="AB39" s="35">
        <f t="shared" si="27"/>
        <v>12.527142857142856</v>
      </c>
      <c r="AC39" s="35">
        <f t="shared" si="34"/>
        <v>7.3258145363408511</v>
      </c>
      <c r="AD39" s="29">
        <f t="shared" si="35"/>
        <v>8.6309055118110223</v>
      </c>
      <c r="AE39" s="35">
        <f t="shared" si="3"/>
        <v>9.8638920134983117</v>
      </c>
      <c r="AG39" s="7">
        <f t="shared" si="36"/>
        <v>15.328999999999997</v>
      </c>
      <c r="AH39" s="29">
        <f t="shared" si="28"/>
        <v>19.161249999999995</v>
      </c>
      <c r="AI39" s="35">
        <f>AG39/$AI$9</f>
        <v>21.898571428571426</v>
      </c>
      <c r="AJ39" s="29">
        <f t="shared" si="37"/>
        <v>20.502537499999995</v>
      </c>
      <c r="AK39" s="35">
        <f t="shared" si="38"/>
        <v>26.034968253968248</v>
      </c>
      <c r="AM39" s="10">
        <f t="shared" si="12"/>
        <v>12</v>
      </c>
      <c r="AN39" s="10">
        <f t="shared" si="13"/>
        <v>0</v>
      </c>
      <c r="AO39" s="127">
        <v>12</v>
      </c>
      <c r="AP39" s="10"/>
      <c r="AQ39" s="112"/>
      <c r="AR39" s="114"/>
      <c r="AS39" s="112"/>
      <c r="AT39" s="114"/>
      <c r="AU39" s="112"/>
      <c r="AV39" s="114"/>
      <c r="AW39" s="112"/>
      <c r="AX39" s="114"/>
      <c r="AY39" s="112"/>
      <c r="AZ39" s="113">
        <f t="shared" si="14"/>
        <v>0</v>
      </c>
      <c r="BA39" s="112"/>
      <c r="BB39" s="113">
        <f t="shared" si="15"/>
        <v>0</v>
      </c>
      <c r="BC39" s="112"/>
      <c r="BD39" s="113">
        <f t="shared" si="16"/>
        <v>0</v>
      </c>
      <c r="BE39" s="112"/>
      <c r="BF39" s="113">
        <f t="shared" si="17"/>
        <v>0</v>
      </c>
      <c r="BG39" s="112"/>
      <c r="BH39" s="113">
        <f t="shared" si="18"/>
        <v>0</v>
      </c>
      <c r="BI39" s="112"/>
      <c r="BJ39" s="113">
        <f t="shared" si="19"/>
        <v>0</v>
      </c>
      <c r="BK39" s="112"/>
      <c r="BL39" s="113">
        <f t="shared" si="20"/>
        <v>0</v>
      </c>
      <c r="BM39" s="112"/>
      <c r="BN39" s="113">
        <f t="shared" si="21"/>
        <v>0</v>
      </c>
      <c r="BO39" s="112"/>
      <c r="BP39" s="113">
        <f t="shared" si="22"/>
        <v>0</v>
      </c>
      <c r="BQ39" s="112"/>
      <c r="BR39" s="113">
        <f t="shared" si="23"/>
        <v>0</v>
      </c>
    </row>
    <row r="40" spans="1:70" x14ac:dyDescent="0.3">
      <c r="A40" s="137" t="s">
        <v>24</v>
      </c>
      <c r="B40" s="133" t="s">
        <v>182</v>
      </c>
      <c r="C40" s="133"/>
      <c r="D40" s="137" t="s">
        <v>25</v>
      </c>
      <c r="E40" s="133"/>
      <c r="F40" s="133">
        <v>2010</v>
      </c>
      <c r="G40" s="138"/>
      <c r="H40" s="139">
        <v>2.8</v>
      </c>
      <c r="I40" s="133">
        <v>5000</v>
      </c>
      <c r="K40" s="10"/>
      <c r="L40" s="10">
        <f t="shared" si="30"/>
        <v>0</v>
      </c>
      <c r="M40" s="89">
        <f t="shared" si="31"/>
        <v>0</v>
      </c>
      <c r="N40" s="11"/>
      <c r="R40" s="5">
        <f t="shared" si="32"/>
        <v>3.6999999999999997</v>
      </c>
      <c r="S40" s="7">
        <f t="shared" si="24"/>
        <v>4.6249999999999991</v>
      </c>
      <c r="T40" s="34"/>
      <c r="U40" s="13">
        <f t="shared" si="25"/>
        <v>5.2857142857142856</v>
      </c>
      <c r="V40" s="34"/>
      <c r="W40" s="7">
        <f t="shared" si="33"/>
        <v>6.1974999999999989</v>
      </c>
      <c r="X40" s="13">
        <f t="shared" si="1"/>
        <v>7.0828571428571427</v>
      </c>
      <c r="Z40" s="7">
        <f t="shared" si="2"/>
        <v>8.4269999999999978</v>
      </c>
      <c r="AA40" s="29">
        <f t="shared" si="26"/>
        <v>10.533749999999996</v>
      </c>
      <c r="AB40" s="35">
        <f t="shared" si="27"/>
        <v>12.038571428571426</v>
      </c>
      <c r="AC40" s="35">
        <f t="shared" si="34"/>
        <v>7.0401002506265655</v>
      </c>
      <c r="AD40" s="29">
        <f t="shared" si="35"/>
        <v>8.2942913385826742</v>
      </c>
      <c r="AE40" s="35">
        <f t="shared" si="3"/>
        <v>9.479190101237343</v>
      </c>
      <c r="AG40" s="7">
        <f t="shared" si="36"/>
        <v>14.986999999999998</v>
      </c>
      <c r="AH40" s="29">
        <f t="shared" si="28"/>
        <v>18.733749999999997</v>
      </c>
      <c r="AI40" s="35">
        <f t="shared" si="29"/>
        <v>21.41</v>
      </c>
      <c r="AJ40" s="29">
        <f t="shared" si="37"/>
        <v>20.045112499999998</v>
      </c>
      <c r="AK40" s="35">
        <f t="shared" si="38"/>
        <v>25.454111111111107</v>
      </c>
      <c r="AM40" s="10">
        <f t="shared" si="12"/>
        <v>0</v>
      </c>
      <c r="AN40" s="10">
        <f t="shared" si="13"/>
        <v>0</v>
      </c>
      <c r="AO40" s="127"/>
      <c r="AP40" s="10"/>
      <c r="AQ40" s="112"/>
      <c r="AR40" s="114"/>
      <c r="AS40" s="112"/>
      <c r="AT40" s="114"/>
      <c r="AU40" s="112"/>
      <c r="AV40" s="114"/>
      <c r="AW40" s="112"/>
      <c r="AX40" s="114"/>
      <c r="AY40" s="112"/>
      <c r="AZ40" s="113">
        <f t="shared" si="14"/>
        <v>0</v>
      </c>
      <c r="BA40" s="112"/>
      <c r="BB40" s="113">
        <f t="shared" si="15"/>
        <v>0</v>
      </c>
      <c r="BC40" s="112"/>
      <c r="BD40" s="113">
        <f t="shared" si="16"/>
        <v>0</v>
      </c>
      <c r="BE40" s="112"/>
      <c r="BF40" s="113">
        <f t="shared" si="17"/>
        <v>0</v>
      </c>
      <c r="BG40" s="112"/>
      <c r="BH40" s="113">
        <f t="shared" si="18"/>
        <v>0</v>
      </c>
      <c r="BI40" s="112"/>
      <c r="BJ40" s="113">
        <f t="shared" si="19"/>
        <v>0</v>
      </c>
      <c r="BK40" s="112"/>
      <c r="BL40" s="113">
        <f t="shared" si="20"/>
        <v>0</v>
      </c>
      <c r="BM40" s="112"/>
      <c r="BN40" s="113">
        <f t="shared" si="21"/>
        <v>0</v>
      </c>
      <c r="BO40" s="112"/>
      <c r="BP40" s="113">
        <f t="shared" si="22"/>
        <v>0</v>
      </c>
      <c r="BQ40" s="112"/>
      <c r="BR40" s="113">
        <f t="shared" si="23"/>
        <v>0</v>
      </c>
    </row>
    <row r="41" spans="1:70" x14ac:dyDescent="0.3">
      <c r="A41" s="137" t="s">
        <v>32</v>
      </c>
      <c r="B41" s="133" t="s">
        <v>182</v>
      </c>
      <c r="C41" s="133"/>
      <c r="D41" s="137" t="s">
        <v>30</v>
      </c>
      <c r="E41" s="133"/>
      <c r="F41" s="133">
        <v>2011</v>
      </c>
      <c r="G41" s="138" t="s">
        <v>235</v>
      </c>
      <c r="H41" s="139">
        <v>3.8</v>
      </c>
      <c r="I41" s="133">
        <v>5000</v>
      </c>
      <c r="K41" s="134">
        <v>36</v>
      </c>
      <c r="L41" s="10">
        <f t="shared" si="30"/>
        <v>136.79999999999998</v>
      </c>
      <c r="M41" s="89">
        <f t="shared" si="31"/>
        <v>858.70285714285717</v>
      </c>
      <c r="N41" s="11">
        <v>0</v>
      </c>
      <c r="R41" s="5">
        <f t="shared" si="32"/>
        <v>4.7</v>
      </c>
      <c r="S41" s="7">
        <f t="shared" si="24"/>
        <v>5.875</v>
      </c>
      <c r="T41" s="34"/>
      <c r="U41" s="13">
        <f t="shared" si="25"/>
        <v>6.7142857142857153</v>
      </c>
      <c r="V41" s="34"/>
      <c r="W41" s="7">
        <f t="shared" si="33"/>
        <v>7.8725000000000005</v>
      </c>
      <c r="X41" s="13">
        <f t="shared" si="1"/>
        <v>8.9971428571428582</v>
      </c>
      <c r="Z41" s="7">
        <f t="shared" si="2"/>
        <v>10.137</v>
      </c>
      <c r="AA41" s="29">
        <f t="shared" si="26"/>
        <v>12.671250000000001</v>
      </c>
      <c r="AB41" s="35">
        <f t="shared" si="27"/>
        <v>14.481428571428573</v>
      </c>
      <c r="AC41" s="35">
        <f t="shared" si="34"/>
        <v>8.4686716791979961</v>
      </c>
      <c r="AD41" s="29">
        <f t="shared" si="35"/>
        <v>9.9773622047244093</v>
      </c>
      <c r="AE41" s="35">
        <f t="shared" si="3"/>
        <v>11.402699662542183</v>
      </c>
      <c r="AG41" s="7">
        <f t="shared" si="36"/>
        <v>16.696999999999999</v>
      </c>
      <c r="AH41" s="29">
        <f t="shared" si="28"/>
        <v>20.871249999999996</v>
      </c>
      <c r="AI41" s="35">
        <f t="shared" si="29"/>
        <v>23.852857142857143</v>
      </c>
      <c r="AJ41" s="29">
        <f t="shared" si="37"/>
        <v>22.332237499999998</v>
      </c>
      <c r="AK41" s="35">
        <f t="shared" si="38"/>
        <v>28.358396825396827</v>
      </c>
      <c r="AM41" s="10">
        <f t="shared" si="12"/>
        <v>36</v>
      </c>
      <c r="AN41" s="10">
        <f t="shared" si="13"/>
        <v>0</v>
      </c>
      <c r="AO41" s="127">
        <v>36</v>
      </c>
      <c r="AP41" s="10"/>
      <c r="AQ41" s="112"/>
      <c r="AR41" s="114"/>
      <c r="AS41" s="112"/>
      <c r="AT41" s="114"/>
      <c r="AU41" s="112"/>
      <c r="AV41" s="114"/>
      <c r="AW41" s="112"/>
      <c r="AX41" s="114"/>
      <c r="AY41" s="112"/>
      <c r="AZ41" s="113">
        <f t="shared" si="14"/>
        <v>0</v>
      </c>
      <c r="BA41" s="112"/>
      <c r="BB41" s="113">
        <f t="shared" si="15"/>
        <v>0</v>
      </c>
      <c r="BC41" s="112"/>
      <c r="BD41" s="113">
        <f t="shared" si="16"/>
        <v>0</v>
      </c>
      <c r="BE41" s="112"/>
      <c r="BF41" s="113">
        <f t="shared" si="17"/>
        <v>0</v>
      </c>
      <c r="BG41" s="112"/>
      <c r="BH41" s="113">
        <f t="shared" si="18"/>
        <v>0</v>
      </c>
      <c r="BI41" s="112"/>
      <c r="BJ41" s="113">
        <f t="shared" si="19"/>
        <v>0</v>
      </c>
      <c r="BK41" s="112"/>
      <c r="BL41" s="113">
        <f t="shared" si="20"/>
        <v>0</v>
      </c>
      <c r="BM41" s="112"/>
      <c r="BN41" s="113">
        <f t="shared" si="21"/>
        <v>0</v>
      </c>
      <c r="BO41" s="112"/>
      <c r="BP41" s="113">
        <f t="shared" si="22"/>
        <v>0</v>
      </c>
      <c r="BQ41" s="112"/>
      <c r="BR41" s="113">
        <f t="shared" si="23"/>
        <v>0</v>
      </c>
    </row>
    <row r="42" spans="1:70" x14ac:dyDescent="0.3">
      <c r="A42" s="137" t="s">
        <v>33</v>
      </c>
      <c r="B42" s="133" t="s">
        <v>182</v>
      </c>
      <c r="C42" s="133"/>
      <c r="D42" s="137" t="s">
        <v>34</v>
      </c>
      <c r="E42" s="133"/>
      <c r="F42" s="133">
        <v>2008</v>
      </c>
      <c r="G42" s="138"/>
      <c r="H42" s="139">
        <v>8.8000000000000007</v>
      </c>
      <c r="I42" s="133">
        <v>3000</v>
      </c>
      <c r="K42" s="131">
        <v>48</v>
      </c>
      <c r="L42" s="10">
        <f t="shared" si="30"/>
        <v>422.40000000000003</v>
      </c>
      <c r="M42" s="89">
        <f t="shared" si="31"/>
        <v>1731.222857142857</v>
      </c>
      <c r="N42" s="11">
        <v>0</v>
      </c>
      <c r="R42" s="5">
        <f t="shared" si="32"/>
        <v>9.7000000000000011</v>
      </c>
      <c r="S42" s="7">
        <f t="shared" si="24"/>
        <v>12.125</v>
      </c>
      <c r="T42" s="34"/>
      <c r="U42" s="13">
        <f t="shared" si="25"/>
        <v>13.857142857142859</v>
      </c>
      <c r="V42" s="34"/>
      <c r="W42" s="7">
        <f t="shared" si="33"/>
        <v>16.247500000000002</v>
      </c>
      <c r="X42" s="13">
        <f t="shared" si="1"/>
        <v>18.568571428571431</v>
      </c>
      <c r="Z42" s="7">
        <f t="shared" si="2"/>
        <v>18.686999999999998</v>
      </c>
      <c r="AA42" s="29">
        <f t="shared" si="26"/>
        <v>23.358749999999997</v>
      </c>
      <c r="AB42" s="35">
        <f t="shared" si="27"/>
        <v>26.695714285714285</v>
      </c>
      <c r="AC42" s="35">
        <f t="shared" si="34"/>
        <v>15.611528822055138</v>
      </c>
      <c r="AD42" s="29">
        <f t="shared" si="35"/>
        <v>18.392716535433067</v>
      </c>
      <c r="AE42" s="35">
        <f t="shared" si="3"/>
        <v>21.020247469066366</v>
      </c>
      <c r="AG42" s="7">
        <f t="shared" si="36"/>
        <v>25.246999999999996</v>
      </c>
      <c r="AH42" s="29">
        <f t="shared" si="28"/>
        <v>31.558749999999993</v>
      </c>
      <c r="AI42" s="35">
        <f t="shared" si="29"/>
        <v>36.067142857142855</v>
      </c>
      <c r="AJ42" s="29">
        <f t="shared" si="37"/>
        <v>33.767862499999993</v>
      </c>
      <c r="AK42" s="35">
        <f t="shared" si="38"/>
        <v>42.879825396825396</v>
      </c>
      <c r="AM42" s="10">
        <f t="shared" si="12"/>
        <v>48</v>
      </c>
      <c r="AN42" s="10">
        <f t="shared" si="13"/>
        <v>0</v>
      </c>
      <c r="AO42" s="127">
        <v>24</v>
      </c>
      <c r="AP42" s="10"/>
      <c r="AQ42" s="112"/>
      <c r="AR42" s="114"/>
      <c r="AS42" s="112"/>
      <c r="AT42" s="114"/>
      <c r="AU42" s="112"/>
      <c r="AV42" s="114"/>
      <c r="AW42" s="112"/>
      <c r="AX42" s="114"/>
      <c r="AY42" s="112"/>
      <c r="AZ42" s="113">
        <f t="shared" si="14"/>
        <v>0</v>
      </c>
      <c r="BA42" s="112"/>
      <c r="BB42" s="113">
        <f t="shared" si="15"/>
        <v>0</v>
      </c>
      <c r="BC42" s="112"/>
      <c r="BD42" s="113">
        <f t="shared" si="16"/>
        <v>0</v>
      </c>
      <c r="BE42" s="112"/>
      <c r="BF42" s="113">
        <f t="shared" si="17"/>
        <v>0</v>
      </c>
      <c r="BG42" s="112"/>
      <c r="BH42" s="113">
        <f t="shared" si="18"/>
        <v>0</v>
      </c>
      <c r="BI42" s="112"/>
      <c r="BJ42" s="113">
        <f t="shared" si="19"/>
        <v>0</v>
      </c>
      <c r="BK42" s="112"/>
      <c r="BL42" s="113">
        <f t="shared" si="20"/>
        <v>0</v>
      </c>
      <c r="BM42" s="112"/>
      <c r="BN42" s="113">
        <f t="shared" si="21"/>
        <v>0</v>
      </c>
      <c r="BO42" s="112"/>
      <c r="BP42" s="113">
        <f t="shared" si="22"/>
        <v>0</v>
      </c>
      <c r="BQ42" s="112"/>
      <c r="BR42" s="113">
        <f t="shared" si="23"/>
        <v>0</v>
      </c>
    </row>
    <row r="43" spans="1:70" x14ac:dyDescent="0.3">
      <c r="A43" s="137" t="s">
        <v>33</v>
      </c>
      <c r="B43" s="133" t="s">
        <v>182</v>
      </c>
      <c r="C43" s="133"/>
      <c r="D43" s="137" t="s">
        <v>35</v>
      </c>
      <c r="E43" s="133"/>
      <c r="F43" s="133">
        <v>2008</v>
      </c>
      <c r="G43" s="138"/>
      <c r="H43" s="139">
        <v>5.6</v>
      </c>
      <c r="I43" s="133">
        <v>600</v>
      </c>
      <c r="K43" s="10"/>
      <c r="L43" s="10">
        <f t="shared" si="30"/>
        <v>0</v>
      </c>
      <c r="M43" s="89">
        <f t="shared" si="31"/>
        <v>0</v>
      </c>
      <c r="N43" s="11"/>
      <c r="R43" s="5">
        <f t="shared" si="32"/>
        <v>6.5</v>
      </c>
      <c r="S43" s="7">
        <f t="shared" si="24"/>
        <v>8.125</v>
      </c>
      <c r="T43" s="34"/>
      <c r="U43" s="13">
        <f t="shared" si="25"/>
        <v>9.2857142857142865</v>
      </c>
      <c r="V43" s="34"/>
      <c r="W43" s="7">
        <f t="shared" si="33"/>
        <v>10.887500000000001</v>
      </c>
      <c r="X43" s="13">
        <f t="shared" si="1"/>
        <v>12.442857142857145</v>
      </c>
      <c r="Z43" s="7">
        <f t="shared" si="2"/>
        <v>13.215</v>
      </c>
      <c r="AA43" s="29">
        <f t="shared" si="26"/>
        <v>16.518749999999997</v>
      </c>
      <c r="AB43" s="35">
        <f t="shared" si="27"/>
        <v>18.87857142857143</v>
      </c>
      <c r="AC43" s="35">
        <f t="shared" si="34"/>
        <v>11.040100250626567</v>
      </c>
      <c r="AD43" s="29">
        <f t="shared" si="35"/>
        <v>13.006889763779526</v>
      </c>
      <c r="AE43" s="35">
        <f t="shared" si="3"/>
        <v>14.865016872890889</v>
      </c>
      <c r="AG43" s="7">
        <f t="shared" si="36"/>
        <v>19.774999999999999</v>
      </c>
      <c r="AH43" s="29">
        <f t="shared" si="28"/>
        <v>24.718749999999996</v>
      </c>
      <c r="AI43" s="35">
        <f t="shared" si="29"/>
        <v>28.25</v>
      </c>
      <c r="AJ43" s="29">
        <f t="shared" si="37"/>
        <v>26.449062499999997</v>
      </c>
      <c r="AK43" s="35">
        <f t="shared" si="38"/>
        <v>33.586111111111109</v>
      </c>
      <c r="AM43" s="10">
        <f t="shared" si="12"/>
        <v>0</v>
      </c>
      <c r="AN43" s="10">
        <f t="shared" si="13"/>
        <v>0</v>
      </c>
      <c r="AO43" s="127"/>
      <c r="AP43" s="10"/>
      <c r="AQ43" s="112"/>
      <c r="AR43" s="114"/>
      <c r="AS43" s="112"/>
      <c r="AT43" s="114"/>
      <c r="AU43" s="112"/>
      <c r="AV43" s="114"/>
      <c r="AW43" s="112"/>
      <c r="AX43" s="114"/>
      <c r="AY43" s="112"/>
      <c r="AZ43" s="113">
        <f t="shared" si="14"/>
        <v>0</v>
      </c>
      <c r="BA43" s="112"/>
      <c r="BB43" s="113">
        <f t="shared" si="15"/>
        <v>0</v>
      </c>
      <c r="BC43" s="112"/>
      <c r="BD43" s="113">
        <f t="shared" si="16"/>
        <v>0</v>
      </c>
      <c r="BE43" s="112"/>
      <c r="BF43" s="113">
        <f t="shared" si="17"/>
        <v>0</v>
      </c>
      <c r="BG43" s="112"/>
      <c r="BH43" s="113">
        <f t="shared" si="18"/>
        <v>0</v>
      </c>
      <c r="BI43" s="112"/>
      <c r="BJ43" s="113">
        <f t="shared" si="19"/>
        <v>0</v>
      </c>
      <c r="BK43" s="112"/>
      <c r="BL43" s="113">
        <f t="shared" si="20"/>
        <v>0</v>
      </c>
      <c r="BM43" s="112"/>
      <c r="BN43" s="113">
        <f t="shared" si="21"/>
        <v>0</v>
      </c>
      <c r="BO43" s="112"/>
      <c r="BP43" s="113">
        <f t="shared" si="22"/>
        <v>0</v>
      </c>
      <c r="BQ43" s="112"/>
      <c r="BR43" s="113">
        <f t="shared" si="23"/>
        <v>0</v>
      </c>
    </row>
    <row r="44" spans="1:70" x14ac:dyDescent="0.3">
      <c r="A44" s="137" t="s">
        <v>36</v>
      </c>
      <c r="B44" s="133" t="s">
        <v>182</v>
      </c>
      <c r="C44" s="133"/>
      <c r="D44" s="137" t="s">
        <v>37</v>
      </c>
      <c r="E44" s="133"/>
      <c r="F44" s="133">
        <v>2007</v>
      </c>
      <c r="G44" s="138" t="s">
        <v>235</v>
      </c>
      <c r="H44" s="139">
        <v>4.95</v>
      </c>
      <c r="I44" s="133">
        <v>6000</v>
      </c>
      <c r="J44" s="12">
        <v>12</v>
      </c>
      <c r="K44" s="131">
        <v>48</v>
      </c>
      <c r="L44" s="10">
        <f t="shared" si="30"/>
        <v>237.60000000000002</v>
      </c>
      <c r="M44" s="89">
        <f t="shared" si="31"/>
        <v>1279.7828571428572</v>
      </c>
      <c r="N44" s="11">
        <v>0</v>
      </c>
      <c r="R44" s="5">
        <f t="shared" si="32"/>
        <v>5.8500000000000005</v>
      </c>
      <c r="S44" s="7">
        <f t="shared" si="24"/>
        <v>7.3125</v>
      </c>
      <c r="T44" s="34"/>
      <c r="U44" s="13">
        <f t="shared" si="25"/>
        <v>8.3571428571428577</v>
      </c>
      <c r="V44" s="34"/>
      <c r="W44" s="7">
        <f t="shared" si="33"/>
        <v>9.7987500000000001</v>
      </c>
      <c r="X44" s="13">
        <f t="shared" si="1"/>
        <v>11.19857142857143</v>
      </c>
      <c r="Z44" s="7">
        <f t="shared" si="2"/>
        <v>12.1035</v>
      </c>
      <c r="AA44" s="29">
        <f t="shared" si="26"/>
        <v>15.129375</v>
      </c>
      <c r="AB44" s="35">
        <f t="shared" si="27"/>
        <v>17.290714285714287</v>
      </c>
      <c r="AC44" s="35">
        <f t="shared" si="34"/>
        <v>10.111528822055138</v>
      </c>
      <c r="AD44" s="29">
        <f t="shared" si="35"/>
        <v>11.912893700787402</v>
      </c>
      <c r="AE44" s="35">
        <f t="shared" si="3"/>
        <v>13.614735658042745</v>
      </c>
      <c r="AG44" s="7">
        <f t="shared" si="36"/>
        <v>18.663499999999999</v>
      </c>
      <c r="AH44" s="29">
        <f t="shared" si="28"/>
        <v>23.329374999999999</v>
      </c>
      <c r="AI44" s="35">
        <f t="shared" si="29"/>
        <v>26.662142857142857</v>
      </c>
      <c r="AJ44" s="29">
        <f t="shared" si="37"/>
        <v>24.962431250000002</v>
      </c>
      <c r="AK44" s="35">
        <f t="shared" si="38"/>
        <v>31.698325396825396</v>
      </c>
      <c r="AM44" s="10">
        <f t="shared" si="12"/>
        <v>48</v>
      </c>
      <c r="AN44" s="10">
        <f t="shared" si="13"/>
        <v>0</v>
      </c>
      <c r="AO44" s="127">
        <v>24</v>
      </c>
      <c r="AP44" s="10"/>
      <c r="AQ44" s="112"/>
      <c r="AR44" s="114"/>
      <c r="AS44" s="112"/>
      <c r="AT44" s="114"/>
      <c r="AU44" s="112"/>
      <c r="AV44" s="114"/>
      <c r="AW44" s="112"/>
      <c r="AX44" s="114"/>
      <c r="AY44" s="112"/>
      <c r="AZ44" s="113">
        <f t="shared" si="14"/>
        <v>0</v>
      </c>
      <c r="BA44" s="112"/>
      <c r="BB44" s="113">
        <f t="shared" si="15"/>
        <v>0</v>
      </c>
      <c r="BC44" s="112"/>
      <c r="BD44" s="113">
        <f t="shared" si="16"/>
        <v>0</v>
      </c>
      <c r="BE44" s="112"/>
      <c r="BF44" s="113">
        <f t="shared" si="17"/>
        <v>0</v>
      </c>
      <c r="BG44" s="112"/>
      <c r="BH44" s="113">
        <f t="shared" si="18"/>
        <v>0</v>
      </c>
      <c r="BI44" s="112"/>
      <c r="BJ44" s="113">
        <f t="shared" si="19"/>
        <v>0</v>
      </c>
      <c r="BK44" s="112"/>
      <c r="BL44" s="113">
        <f t="shared" si="20"/>
        <v>0</v>
      </c>
      <c r="BM44" s="112"/>
      <c r="BN44" s="113">
        <f t="shared" si="21"/>
        <v>0</v>
      </c>
      <c r="BO44" s="112"/>
      <c r="BP44" s="113">
        <f t="shared" si="22"/>
        <v>0</v>
      </c>
      <c r="BQ44" s="112"/>
      <c r="BR44" s="113">
        <f t="shared" si="23"/>
        <v>0</v>
      </c>
    </row>
    <row r="45" spans="1:70" x14ac:dyDescent="0.3">
      <c r="A45" s="137" t="s">
        <v>38</v>
      </c>
      <c r="B45" s="133" t="s">
        <v>182</v>
      </c>
      <c r="C45" s="133"/>
      <c r="D45" s="137" t="s">
        <v>37</v>
      </c>
      <c r="E45" s="133"/>
      <c r="F45" s="133">
        <v>2007</v>
      </c>
      <c r="G45" s="138" t="s">
        <v>235</v>
      </c>
      <c r="H45" s="139">
        <v>6.6</v>
      </c>
      <c r="I45" s="133">
        <v>3000</v>
      </c>
      <c r="J45" s="12">
        <v>12</v>
      </c>
      <c r="K45" s="131">
        <v>84</v>
      </c>
      <c r="L45" s="10">
        <f t="shared" si="30"/>
        <v>554.4</v>
      </c>
      <c r="M45" s="89">
        <f t="shared" si="31"/>
        <v>2578.1999999999998</v>
      </c>
      <c r="N45" s="11">
        <v>0</v>
      </c>
      <c r="R45" s="5">
        <f t="shared" si="32"/>
        <v>7.5</v>
      </c>
      <c r="S45" s="7">
        <f t="shared" si="24"/>
        <v>9.375</v>
      </c>
      <c r="T45" s="34"/>
      <c r="U45" s="13">
        <f t="shared" si="25"/>
        <v>10.714285714285715</v>
      </c>
      <c r="V45" s="34"/>
      <c r="W45" s="7">
        <f t="shared" si="33"/>
        <v>12.5625</v>
      </c>
      <c r="X45" s="13">
        <f t="shared" si="1"/>
        <v>14.357142857142859</v>
      </c>
      <c r="Z45" s="7">
        <f t="shared" si="2"/>
        <v>14.924999999999999</v>
      </c>
      <c r="AA45" s="29">
        <f t="shared" si="26"/>
        <v>18.656249999999996</v>
      </c>
      <c r="AB45" s="35">
        <f t="shared" si="27"/>
        <v>21.321428571428573</v>
      </c>
      <c r="AC45" s="35">
        <f t="shared" si="34"/>
        <v>12.468671679197996</v>
      </c>
      <c r="AD45" s="29">
        <f t="shared" si="35"/>
        <v>14.689960629921258</v>
      </c>
      <c r="AE45" s="35">
        <f t="shared" si="3"/>
        <v>16.788526434195727</v>
      </c>
      <c r="AG45" s="7">
        <f t="shared" si="36"/>
        <v>21.484999999999999</v>
      </c>
      <c r="AH45" s="29">
        <f t="shared" si="28"/>
        <v>26.856249999999999</v>
      </c>
      <c r="AI45" s="35">
        <f>AG45/$AI$9</f>
        <v>30.692857142857143</v>
      </c>
      <c r="AJ45" s="29">
        <f t="shared" si="37"/>
        <v>28.7361875</v>
      </c>
      <c r="AK45" s="35">
        <f t="shared" si="38"/>
        <v>36.490396825396829</v>
      </c>
      <c r="AL45" s="107">
        <v>36</v>
      </c>
      <c r="AM45" s="10">
        <f t="shared" si="12"/>
        <v>46</v>
      </c>
      <c r="AN45" s="10">
        <f t="shared" si="13"/>
        <v>38</v>
      </c>
      <c r="AO45" s="127">
        <v>84</v>
      </c>
      <c r="AP45" s="10"/>
      <c r="AQ45" s="112">
        <v>36</v>
      </c>
      <c r="AR45" s="114">
        <f>AQ45*AL45</f>
        <v>1296</v>
      </c>
      <c r="AS45" s="112"/>
      <c r="AT45" s="114"/>
      <c r="AU45" s="112"/>
      <c r="AV45" s="114"/>
      <c r="AW45" s="112"/>
      <c r="AX45" s="114"/>
      <c r="AY45" s="112"/>
      <c r="AZ45" s="113">
        <f t="shared" si="14"/>
        <v>0</v>
      </c>
      <c r="BA45" s="112"/>
      <c r="BB45" s="113">
        <f t="shared" si="15"/>
        <v>0</v>
      </c>
      <c r="BC45" s="112"/>
      <c r="BD45" s="113">
        <f t="shared" si="16"/>
        <v>0</v>
      </c>
      <c r="BE45" s="112">
        <v>2</v>
      </c>
      <c r="BF45" s="113">
        <f t="shared" si="17"/>
        <v>72</v>
      </c>
      <c r="BG45" s="112"/>
      <c r="BH45" s="113">
        <f t="shared" si="18"/>
        <v>0</v>
      </c>
      <c r="BI45" s="112"/>
      <c r="BJ45" s="113">
        <f t="shared" si="19"/>
        <v>0</v>
      </c>
      <c r="BK45" s="112"/>
      <c r="BL45" s="113">
        <f t="shared" si="20"/>
        <v>0</v>
      </c>
      <c r="BM45" s="112"/>
      <c r="BN45" s="113">
        <f t="shared" si="21"/>
        <v>0</v>
      </c>
      <c r="BO45" s="112"/>
      <c r="BP45" s="113">
        <f t="shared" si="22"/>
        <v>0</v>
      </c>
      <c r="BQ45" s="112"/>
      <c r="BR45" s="113">
        <f t="shared" si="23"/>
        <v>0</v>
      </c>
    </row>
    <row r="46" spans="1:70" x14ac:dyDescent="0.3">
      <c r="A46" s="137" t="s">
        <v>38</v>
      </c>
      <c r="B46" s="133" t="s">
        <v>182</v>
      </c>
      <c r="C46" s="133"/>
      <c r="D46" s="137" t="s">
        <v>238</v>
      </c>
      <c r="E46" s="133"/>
      <c r="F46" s="133">
        <v>2009</v>
      </c>
      <c r="G46" s="138"/>
      <c r="H46" s="139">
        <v>7.5</v>
      </c>
      <c r="I46" s="133">
        <v>1200</v>
      </c>
      <c r="K46" s="131">
        <v>72</v>
      </c>
      <c r="L46" s="10">
        <f t="shared" si="30"/>
        <v>540</v>
      </c>
      <c r="M46" s="89">
        <f t="shared" si="31"/>
        <v>2368.1828571428568</v>
      </c>
      <c r="N46" s="11">
        <v>0</v>
      </c>
      <c r="R46" s="5">
        <f t="shared" si="32"/>
        <v>8.4</v>
      </c>
      <c r="S46" s="7">
        <f t="shared" si="24"/>
        <v>10.5</v>
      </c>
      <c r="T46" s="34"/>
      <c r="U46" s="13">
        <f t="shared" si="25"/>
        <v>12.000000000000002</v>
      </c>
      <c r="V46" s="34"/>
      <c r="W46" s="7">
        <f t="shared" si="33"/>
        <v>14.07</v>
      </c>
      <c r="X46" s="13">
        <f t="shared" si="1"/>
        <v>16.080000000000002</v>
      </c>
      <c r="Z46" s="7">
        <f t="shared" si="2"/>
        <v>16.463999999999999</v>
      </c>
      <c r="AA46" s="29">
        <f t="shared" si="26"/>
        <v>20.58</v>
      </c>
      <c r="AB46" s="35">
        <f t="shared" si="27"/>
        <v>23.52</v>
      </c>
      <c r="AC46" s="35">
        <f t="shared" si="34"/>
        <v>13.754385964912281</v>
      </c>
      <c r="AD46" s="29">
        <f t="shared" si="35"/>
        <v>16.204724409448819</v>
      </c>
      <c r="AE46" s="35">
        <f t="shared" si="3"/>
        <v>18.519685039370078</v>
      </c>
      <c r="AG46" s="7">
        <f t="shared" si="36"/>
        <v>23.023999999999997</v>
      </c>
      <c r="AH46" s="29">
        <f t="shared" si="28"/>
        <v>28.779999999999994</v>
      </c>
      <c r="AI46" s="35">
        <f t="shared" si="29"/>
        <v>32.89142857142857</v>
      </c>
      <c r="AJ46" s="29">
        <f t="shared" si="37"/>
        <v>30.794599999999996</v>
      </c>
      <c r="AK46" s="35">
        <f t="shared" si="38"/>
        <v>39.104253968253971</v>
      </c>
      <c r="AM46" s="10">
        <f t="shared" si="12"/>
        <v>72</v>
      </c>
      <c r="AN46" s="10">
        <f t="shared" si="13"/>
        <v>0</v>
      </c>
      <c r="AO46" s="127">
        <v>36</v>
      </c>
      <c r="AP46" s="10"/>
      <c r="AQ46" s="112"/>
      <c r="AR46" s="114"/>
      <c r="AS46" s="112"/>
      <c r="AT46" s="114"/>
      <c r="AU46" s="112"/>
      <c r="AV46" s="114"/>
      <c r="AW46" s="112"/>
      <c r="AX46" s="114"/>
      <c r="AY46" s="112"/>
      <c r="AZ46" s="113">
        <f t="shared" si="14"/>
        <v>0</v>
      </c>
      <c r="BA46" s="112"/>
      <c r="BB46" s="113">
        <f t="shared" si="15"/>
        <v>0</v>
      </c>
      <c r="BC46" s="112"/>
      <c r="BD46" s="113">
        <f t="shared" si="16"/>
        <v>0</v>
      </c>
      <c r="BE46" s="112"/>
      <c r="BF46" s="113">
        <f t="shared" si="17"/>
        <v>0</v>
      </c>
      <c r="BG46" s="112"/>
      <c r="BH46" s="113">
        <f t="shared" si="18"/>
        <v>0</v>
      </c>
      <c r="BI46" s="112"/>
      <c r="BJ46" s="113">
        <f t="shared" si="19"/>
        <v>0</v>
      </c>
      <c r="BK46" s="112"/>
      <c r="BL46" s="113">
        <f t="shared" si="20"/>
        <v>0</v>
      </c>
      <c r="BM46" s="112"/>
      <c r="BN46" s="113">
        <f t="shared" si="21"/>
        <v>0</v>
      </c>
      <c r="BO46" s="112"/>
      <c r="BP46" s="113">
        <f t="shared" si="22"/>
        <v>0</v>
      </c>
      <c r="BQ46" s="112"/>
      <c r="BR46" s="113">
        <f t="shared" si="23"/>
        <v>0</v>
      </c>
    </row>
    <row r="47" spans="1:70" x14ac:dyDescent="0.3">
      <c r="A47" s="137" t="s">
        <v>39</v>
      </c>
      <c r="B47" s="133" t="s">
        <v>182</v>
      </c>
      <c r="C47" s="133"/>
      <c r="D47" s="137" t="s">
        <v>40</v>
      </c>
      <c r="E47" s="133"/>
      <c r="F47" s="133">
        <v>2010</v>
      </c>
      <c r="G47" s="138"/>
      <c r="H47" s="139">
        <v>9.9</v>
      </c>
      <c r="I47" s="133">
        <v>450</v>
      </c>
      <c r="J47" s="12">
        <v>12</v>
      </c>
      <c r="K47" s="134">
        <v>48</v>
      </c>
      <c r="L47" s="10">
        <f t="shared" si="30"/>
        <v>475.20000000000005</v>
      </c>
      <c r="M47" s="89">
        <f t="shared" si="31"/>
        <v>1860.2057142857143</v>
      </c>
      <c r="N47" s="11">
        <v>0</v>
      </c>
      <c r="R47" s="5">
        <f t="shared" si="32"/>
        <v>10.8</v>
      </c>
      <c r="S47" s="7">
        <f t="shared" si="24"/>
        <v>13.5</v>
      </c>
      <c r="T47" s="34"/>
      <c r="U47" s="13">
        <f t="shared" si="25"/>
        <v>15.428571428571431</v>
      </c>
      <c r="V47" s="34"/>
      <c r="W47" s="7">
        <f t="shared" si="33"/>
        <v>18.09</v>
      </c>
      <c r="X47" s="13">
        <f t="shared" si="1"/>
        <v>20.67428571428572</v>
      </c>
      <c r="Z47" s="7">
        <f t="shared" si="2"/>
        <v>20.567999999999998</v>
      </c>
      <c r="AA47" s="29">
        <f t="shared" si="26"/>
        <v>25.709999999999997</v>
      </c>
      <c r="AB47" s="35">
        <f t="shared" si="27"/>
        <v>29.382857142857141</v>
      </c>
      <c r="AC47" s="35">
        <f t="shared" si="34"/>
        <v>17.182957393483708</v>
      </c>
      <c r="AD47" s="29">
        <f t="shared" si="35"/>
        <v>20.244094488188974</v>
      </c>
      <c r="AE47" s="35">
        <f t="shared" si="3"/>
        <v>23.136107986501685</v>
      </c>
      <c r="AG47" s="7">
        <f t="shared" si="36"/>
        <v>27.127999999999997</v>
      </c>
      <c r="AH47" s="29">
        <f t="shared" si="28"/>
        <v>33.909999999999997</v>
      </c>
      <c r="AI47" s="35">
        <f t="shared" si="29"/>
        <v>38.754285714285714</v>
      </c>
      <c r="AJ47" s="29">
        <f t="shared" si="37"/>
        <v>36.283699999999996</v>
      </c>
      <c r="AK47" s="35">
        <f t="shared" si="38"/>
        <v>46.07453968253968</v>
      </c>
      <c r="AL47" s="107">
        <v>46</v>
      </c>
      <c r="AM47" s="10">
        <f t="shared" si="12"/>
        <v>46</v>
      </c>
      <c r="AN47" s="10">
        <f t="shared" si="13"/>
        <v>2</v>
      </c>
      <c r="AO47" s="127">
        <v>24</v>
      </c>
      <c r="AP47" s="10"/>
      <c r="AQ47" s="112"/>
      <c r="AR47" s="114"/>
      <c r="AS47" s="112"/>
      <c r="AT47" s="114"/>
      <c r="AU47" s="112"/>
      <c r="AV47" s="114"/>
      <c r="AW47" s="112"/>
      <c r="AX47" s="114"/>
      <c r="AY47" s="112"/>
      <c r="AZ47" s="113">
        <f t="shared" si="14"/>
        <v>0</v>
      </c>
      <c r="BA47" s="112"/>
      <c r="BB47" s="113">
        <f t="shared" si="15"/>
        <v>0</v>
      </c>
      <c r="BC47" s="112"/>
      <c r="BD47" s="113">
        <f t="shared" si="16"/>
        <v>0</v>
      </c>
      <c r="BE47" s="112">
        <v>2</v>
      </c>
      <c r="BF47" s="113">
        <f t="shared" si="17"/>
        <v>92</v>
      </c>
      <c r="BG47" s="112"/>
      <c r="BH47" s="113">
        <f t="shared" si="18"/>
        <v>0</v>
      </c>
      <c r="BI47" s="112"/>
      <c r="BJ47" s="113">
        <f t="shared" si="19"/>
        <v>0</v>
      </c>
      <c r="BK47" s="112"/>
      <c r="BL47" s="113">
        <f t="shared" si="20"/>
        <v>0</v>
      </c>
      <c r="BM47" s="112"/>
      <c r="BN47" s="113">
        <f t="shared" si="21"/>
        <v>0</v>
      </c>
      <c r="BO47" s="112"/>
      <c r="BP47" s="113">
        <f t="shared" si="22"/>
        <v>0</v>
      </c>
      <c r="BQ47" s="112"/>
      <c r="BR47" s="113">
        <f t="shared" si="23"/>
        <v>0</v>
      </c>
    </row>
    <row r="48" spans="1:70" x14ac:dyDescent="0.3">
      <c r="A48" s="137" t="s">
        <v>127</v>
      </c>
      <c r="B48" s="133" t="s">
        <v>182</v>
      </c>
      <c r="C48" s="133"/>
      <c r="D48" s="137" t="s">
        <v>239</v>
      </c>
      <c r="E48" s="133"/>
      <c r="F48" s="133">
        <v>2008</v>
      </c>
      <c r="G48" s="138"/>
      <c r="H48" s="139">
        <v>9.5</v>
      </c>
      <c r="I48" s="133">
        <v>600</v>
      </c>
      <c r="J48" s="12">
        <v>12</v>
      </c>
      <c r="K48" s="134">
        <v>24</v>
      </c>
      <c r="L48" s="10">
        <f t="shared" si="30"/>
        <v>228</v>
      </c>
      <c r="M48" s="89">
        <f t="shared" si="31"/>
        <v>906.6514285714286</v>
      </c>
      <c r="N48" s="11">
        <v>0</v>
      </c>
      <c r="R48" s="5">
        <f t="shared" si="32"/>
        <v>10.4</v>
      </c>
      <c r="S48" s="7">
        <f t="shared" si="24"/>
        <v>13</v>
      </c>
      <c r="T48" s="34"/>
      <c r="U48" s="13">
        <f t="shared" si="25"/>
        <v>14.857142857142859</v>
      </c>
      <c r="V48" s="34"/>
      <c r="W48" s="7">
        <f t="shared" si="33"/>
        <v>17.420000000000002</v>
      </c>
      <c r="X48" s="13">
        <f t="shared" si="1"/>
        <v>19.908571428571435</v>
      </c>
      <c r="Z48" s="7">
        <f t="shared" si="2"/>
        <v>19.883999999999997</v>
      </c>
      <c r="AA48" s="29">
        <f t="shared" si="26"/>
        <v>24.854999999999993</v>
      </c>
      <c r="AB48" s="35">
        <f t="shared" si="27"/>
        <v>28.405714285714282</v>
      </c>
      <c r="AC48" s="35">
        <f t="shared" si="34"/>
        <v>16.611528822055135</v>
      </c>
      <c r="AD48" s="29">
        <f t="shared" si="35"/>
        <v>19.570866141732278</v>
      </c>
      <c r="AE48" s="35">
        <f t="shared" si="3"/>
        <v>22.366704161979751</v>
      </c>
      <c r="AG48" s="7">
        <f t="shared" si="36"/>
        <v>26.443999999999996</v>
      </c>
      <c r="AH48" s="29">
        <f t="shared" si="28"/>
        <v>33.054999999999993</v>
      </c>
      <c r="AI48" s="35">
        <f t="shared" si="29"/>
        <v>37.777142857142856</v>
      </c>
      <c r="AJ48" s="29">
        <f t="shared" si="37"/>
        <v>35.368849999999995</v>
      </c>
      <c r="AK48" s="35">
        <f t="shared" si="38"/>
        <v>44.91282539682539</v>
      </c>
      <c r="AL48" s="107">
        <v>45</v>
      </c>
      <c r="AM48" s="10">
        <f t="shared" si="12"/>
        <v>23</v>
      </c>
      <c r="AN48" s="10">
        <f t="shared" si="13"/>
        <v>1</v>
      </c>
      <c r="AO48" s="127">
        <v>12</v>
      </c>
      <c r="AP48" s="10"/>
      <c r="AQ48" s="112"/>
      <c r="AR48" s="114"/>
      <c r="AS48" s="112"/>
      <c r="AT48" s="114"/>
      <c r="AU48" s="112"/>
      <c r="AV48" s="114"/>
      <c r="AW48" s="112"/>
      <c r="AX48" s="114"/>
      <c r="AY48" s="112"/>
      <c r="AZ48" s="113">
        <f t="shared" si="14"/>
        <v>0</v>
      </c>
      <c r="BA48" s="112"/>
      <c r="BB48" s="113">
        <f t="shared" si="15"/>
        <v>0</v>
      </c>
      <c r="BC48" s="112"/>
      <c r="BD48" s="113">
        <f t="shared" si="16"/>
        <v>0</v>
      </c>
      <c r="BE48" s="112">
        <v>1</v>
      </c>
      <c r="BF48" s="113">
        <f t="shared" si="17"/>
        <v>45</v>
      </c>
      <c r="BG48" s="112"/>
      <c r="BH48" s="113">
        <f t="shared" si="18"/>
        <v>0</v>
      </c>
      <c r="BI48" s="112"/>
      <c r="BJ48" s="113">
        <f t="shared" si="19"/>
        <v>0</v>
      </c>
      <c r="BK48" s="112"/>
      <c r="BL48" s="113">
        <f t="shared" si="20"/>
        <v>0</v>
      </c>
      <c r="BM48" s="112"/>
      <c r="BN48" s="113">
        <f t="shared" si="21"/>
        <v>0</v>
      </c>
      <c r="BO48" s="112"/>
      <c r="BP48" s="113">
        <f t="shared" si="22"/>
        <v>0</v>
      </c>
      <c r="BQ48" s="112"/>
      <c r="BR48" s="113">
        <f t="shared" si="23"/>
        <v>0</v>
      </c>
    </row>
    <row r="49" spans="1:70" x14ac:dyDescent="0.3">
      <c r="A49" s="137" t="s">
        <v>46</v>
      </c>
      <c r="B49" s="133" t="s">
        <v>182</v>
      </c>
      <c r="C49" s="133"/>
      <c r="D49" s="137" t="s">
        <v>45</v>
      </c>
      <c r="E49" s="133"/>
      <c r="F49" s="133">
        <v>2010</v>
      </c>
      <c r="G49" s="138" t="s">
        <v>235</v>
      </c>
      <c r="H49" s="139">
        <v>8.5</v>
      </c>
      <c r="I49" s="133">
        <v>800</v>
      </c>
      <c r="K49" s="131">
        <v>72</v>
      </c>
      <c r="L49" s="10">
        <f t="shared" si="30"/>
        <v>612</v>
      </c>
      <c r="M49" s="89">
        <f t="shared" si="31"/>
        <v>2544.0685714285714</v>
      </c>
      <c r="N49" s="11">
        <v>0</v>
      </c>
      <c r="R49" s="5">
        <f t="shared" si="32"/>
        <v>9.4</v>
      </c>
      <c r="S49" s="7">
        <f t="shared" si="24"/>
        <v>11.75</v>
      </c>
      <c r="T49" s="34"/>
      <c r="U49" s="13">
        <f t="shared" si="25"/>
        <v>13.428571428571431</v>
      </c>
      <c r="V49" s="34"/>
      <c r="W49" s="7">
        <f t="shared" si="33"/>
        <v>15.745000000000001</v>
      </c>
      <c r="X49" s="13">
        <f t="shared" si="1"/>
        <v>17.994285714285716</v>
      </c>
      <c r="Z49" s="7">
        <f t="shared" si="2"/>
        <v>18.173999999999999</v>
      </c>
      <c r="AA49" s="29">
        <f t="shared" si="26"/>
        <v>22.717499999999998</v>
      </c>
      <c r="AB49" s="35">
        <f t="shared" si="27"/>
        <v>25.962857142857143</v>
      </c>
      <c r="AC49" s="35">
        <f t="shared" si="34"/>
        <v>15.18295739348371</v>
      </c>
      <c r="AD49" s="29">
        <f t="shared" si="35"/>
        <v>17.887795275590548</v>
      </c>
      <c r="AE49" s="35">
        <f t="shared" si="3"/>
        <v>20.443194600674914</v>
      </c>
      <c r="AG49" s="7">
        <f t="shared" si="36"/>
        <v>24.733999999999998</v>
      </c>
      <c r="AH49" s="29">
        <f t="shared" si="28"/>
        <v>30.917499999999997</v>
      </c>
      <c r="AI49" s="35">
        <f t="shared" si="29"/>
        <v>35.334285714285713</v>
      </c>
      <c r="AJ49" s="29">
        <f t="shared" si="37"/>
        <v>33.081724999999999</v>
      </c>
      <c r="AK49" s="35">
        <f t="shared" si="38"/>
        <v>42.008539682539684</v>
      </c>
      <c r="AL49" s="107">
        <v>42</v>
      </c>
      <c r="AM49" s="10">
        <f t="shared" si="12"/>
        <v>70</v>
      </c>
      <c r="AN49" s="10">
        <f t="shared" si="13"/>
        <v>2</v>
      </c>
      <c r="AO49" s="127">
        <v>36</v>
      </c>
      <c r="AP49" s="10"/>
      <c r="AQ49" s="112"/>
      <c r="AR49" s="113"/>
      <c r="AS49" s="112"/>
      <c r="AT49" s="113"/>
      <c r="AU49" s="112"/>
      <c r="AV49" s="113"/>
      <c r="AW49" s="112"/>
      <c r="AX49" s="113"/>
      <c r="AY49" s="112"/>
      <c r="AZ49" s="113">
        <f t="shared" si="14"/>
        <v>0</v>
      </c>
      <c r="BA49" s="112"/>
      <c r="BB49" s="113">
        <f t="shared" si="15"/>
        <v>0</v>
      </c>
      <c r="BC49" s="112"/>
      <c r="BD49" s="113">
        <f t="shared" si="16"/>
        <v>0</v>
      </c>
      <c r="BE49" s="112">
        <v>2</v>
      </c>
      <c r="BF49" s="113">
        <f t="shared" si="17"/>
        <v>84</v>
      </c>
      <c r="BG49" s="112"/>
      <c r="BH49" s="113">
        <f t="shared" si="18"/>
        <v>0</v>
      </c>
      <c r="BI49" s="112"/>
      <c r="BJ49" s="113">
        <f t="shared" si="19"/>
        <v>0</v>
      </c>
      <c r="BK49" s="112"/>
      <c r="BL49" s="113">
        <f t="shared" si="20"/>
        <v>0</v>
      </c>
      <c r="BM49" s="112"/>
      <c r="BN49" s="113">
        <f t="shared" si="21"/>
        <v>0</v>
      </c>
      <c r="BO49" s="112"/>
      <c r="BP49" s="113">
        <f t="shared" si="22"/>
        <v>0</v>
      </c>
      <c r="BQ49" s="112"/>
      <c r="BR49" s="113">
        <f t="shared" si="23"/>
        <v>0</v>
      </c>
    </row>
    <row r="50" spans="1:70" x14ac:dyDescent="0.3">
      <c r="A50" s="137" t="s">
        <v>41</v>
      </c>
      <c r="B50" s="133" t="s">
        <v>182</v>
      </c>
      <c r="C50" s="133"/>
      <c r="D50" s="137" t="s">
        <v>42</v>
      </c>
      <c r="E50" s="133"/>
      <c r="F50" s="133">
        <v>2006</v>
      </c>
      <c r="G50" s="138"/>
      <c r="H50" s="139">
        <v>10</v>
      </c>
      <c r="I50" s="133">
        <v>600</v>
      </c>
      <c r="J50" s="12">
        <v>12</v>
      </c>
      <c r="K50" s="134">
        <v>12</v>
      </c>
      <c r="L50" s="10">
        <f t="shared" si="30"/>
        <v>120</v>
      </c>
      <c r="M50" s="89">
        <f t="shared" si="31"/>
        <v>467.98285714285709</v>
      </c>
      <c r="N50" s="11">
        <v>0</v>
      </c>
      <c r="R50" s="5">
        <f t="shared" si="32"/>
        <v>10.9</v>
      </c>
      <c r="S50" s="7">
        <f t="shared" si="24"/>
        <v>13.625</v>
      </c>
      <c r="T50" s="34"/>
      <c r="U50" s="13">
        <f t="shared" si="25"/>
        <v>15.571428571428573</v>
      </c>
      <c r="V50" s="34"/>
      <c r="W50" s="7">
        <f t="shared" si="33"/>
        <v>18.2575</v>
      </c>
      <c r="X50" s="13">
        <f t="shared" si="1"/>
        <v>20.86571428571429</v>
      </c>
      <c r="Z50" s="7">
        <f t="shared" si="2"/>
        <v>20.738999999999997</v>
      </c>
      <c r="AA50" s="29">
        <f t="shared" si="26"/>
        <v>25.923749999999995</v>
      </c>
      <c r="AB50" s="35">
        <f t="shared" si="27"/>
        <v>29.627142857142854</v>
      </c>
      <c r="AC50" s="35">
        <f t="shared" si="34"/>
        <v>17.32581453634085</v>
      </c>
      <c r="AD50" s="29">
        <f t="shared" si="35"/>
        <v>20.412401574803145</v>
      </c>
      <c r="AE50" s="35">
        <f t="shared" si="3"/>
        <v>23.328458942632167</v>
      </c>
      <c r="AG50" s="7">
        <f t="shared" si="36"/>
        <v>27.298999999999996</v>
      </c>
      <c r="AH50" s="29">
        <f t="shared" si="28"/>
        <v>34.123749999999994</v>
      </c>
      <c r="AI50" s="35">
        <f t="shared" si="29"/>
        <v>38.998571428571424</v>
      </c>
      <c r="AJ50" s="29">
        <f t="shared" si="37"/>
        <v>36.512412499999996</v>
      </c>
      <c r="AK50" s="35">
        <f t="shared" si="38"/>
        <v>46.364968253968243</v>
      </c>
      <c r="AM50" s="10">
        <f t="shared" si="12"/>
        <v>12</v>
      </c>
      <c r="AN50" s="10">
        <f t="shared" si="13"/>
        <v>0</v>
      </c>
      <c r="AO50" s="127">
        <v>12</v>
      </c>
      <c r="AP50" s="10"/>
      <c r="AQ50" s="112"/>
      <c r="AR50" s="113"/>
      <c r="AS50" s="112"/>
      <c r="AT50" s="113"/>
      <c r="AU50" s="112"/>
      <c r="AV50" s="113"/>
      <c r="AW50" s="112"/>
      <c r="AX50" s="113"/>
      <c r="AY50" s="112"/>
      <c r="AZ50" s="113">
        <f t="shared" si="14"/>
        <v>0</v>
      </c>
      <c r="BA50" s="112"/>
      <c r="BB50" s="113">
        <f t="shared" si="15"/>
        <v>0</v>
      </c>
      <c r="BC50" s="112"/>
      <c r="BD50" s="113">
        <f t="shared" si="16"/>
        <v>0</v>
      </c>
      <c r="BE50" s="112"/>
      <c r="BF50" s="113">
        <f t="shared" si="17"/>
        <v>0</v>
      </c>
      <c r="BG50" s="112"/>
      <c r="BH50" s="113">
        <f t="shared" si="18"/>
        <v>0</v>
      </c>
      <c r="BI50" s="112"/>
      <c r="BJ50" s="113">
        <f t="shared" si="19"/>
        <v>0</v>
      </c>
      <c r="BK50" s="112"/>
      <c r="BL50" s="113">
        <f t="shared" si="20"/>
        <v>0</v>
      </c>
      <c r="BM50" s="112"/>
      <c r="BN50" s="113">
        <f t="shared" si="21"/>
        <v>0</v>
      </c>
      <c r="BO50" s="112"/>
      <c r="BP50" s="113">
        <f t="shared" si="22"/>
        <v>0</v>
      </c>
      <c r="BQ50" s="112"/>
      <c r="BR50" s="113">
        <f t="shared" si="23"/>
        <v>0</v>
      </c>
    </row>
    <row r="51" spans="1:70" x14ac:dyDescent="0.3">
      <c r="A51" s="137" t="s">
        <v>43</v>
      </c>
      <c r="B51" s="133" t="s">
        <v>182</v>
      </c>
      <c r="C51" s="133"/>
      <c r="D51" s="137" t="s">
        <v>44</v>
      </c>
      <c r="E51" s="133"/>
      <c r="F51" s="133">
        <v>2009</v>
      </c>
      <c r="G51" s="138"/>
      <c r="H51" s="139">
        <v>7.4</v>
      </c>
      <c r="I51" s="133">
        <v>600</v>
      </c>
      <c r="J51" s="12">
        <v>6</v>
      </c>
      <c r="K51" s="131">
        <v>60</v>
      </c>
      <c r="L51" s="10">
        <f t="shared" si="30"/>
        <v>444</v>
      </c>
      <c r="M51" s="89">
        <f t="shared" si="31"/>
        <v>1958.8285714285712</v>
      </c>
      <c r="N51" s="11">
        <v>0</v>
      </c>
      <c r="R51" s="5">
        <f t="shared" si="32"/>
        <v>8.3000000000000007</v>
      </c>
      <c r="S51" s="7">
        <f t="shared" si="24"/>
        <v>10.375</v>
      </c>
      <c r="T51" s="34"/>
      <c r="U51" s="13">
        <f t="shared" si="25"/>
        <v>11.857142857142859</v>
      </c>
      <c r="V51" s="34"/>
      <c r="W51" s="7">
        <f t="shared" si="33"/>
        <v>13.902500000000002</v>
      </c>
      <c r="X51" s="13">
        <f t="shared" si="1"/>
        <v>15.888571428571433</v>
      </c>
      <c r="Z51" s="7">
        <f t="shared" si="2"/>
        <v>16.292999999999999</v>
      </c>
      <c r="AA51" s="29">
        <f t="shared" si="26"/>
        <v>20.366249999999997</v>
      </c>
      <c r="AB51" s="35">
        <f t="shared" si="27"/>
        <v>23.275714285714287</v>
      </c>
      <c r="AC51" s="35">
        <f t="shared" si="34"/>
        <v>13.611528822055138</v>
      </c>
      <c r="AD51" s="29">
        <f t="shared" si="35"/>
        <v>16.036417322834644</v>
      </c>
      <c r="AE51" s="35">
        <f t="shared" si="3"/>
        <v>18.327334083239595</v>
      </c>
      <c r="AG51" s="7">
        <f t="shared" si="36"/>
        <v>22.852999999999998</v>
      </c>
      <c r="AH51" s="29">
        <f t="shared" si="28"/>
        <v>28.566249999999997</v>
      </c>
      <c r="AI51" s="35">
        <f>AG51/$AI$9</f>
        <v>32.647142857142853</v>
      </c>
      <c r="AJ51" s="29">
        <f t="shared" si="37"/>
        <v>30.565887499999999</v>
      </c>
      <c r="AK51" s="35">
        <f t="shared" si="38"/>
        <v>38.813825396825393</v>
      </c>
      <c r="AL51" s="107">
        <v>39</v>
      </c>
      <c r="AM51" s="10">
        <f t="shared" si="12"/>
        <v>54</v>
      </c>
      <c r="AN51" s="10">
        <f t="shared" si="13"/>
        <v>6</v>
      </c>
      <c r="AO51" s="127">
        <v>30</v>
      </c>
      <c r="AP51" s="10"/>
      <c r="AQ51" s="112"/>
      <c r="AR51" s="113"/>
      <c r="AS51" s="112"/>
      <c r="AT51" s="113"/>
      <c r="AU51" s="112"/>
      <c r="AV51" s="113"/>
      <c r="AW51" s="112"/>
      <c r="AX51" s="113"/>
      <c r="AY51" s="112"/>
      <c r="AZ51" s="113">
        <f t="shared" si="14"/>
        <v>0</v>
      </c>
      <c r="BA51" s="112"/>
      <c r="BB51" s="113">
        <f t="shared" si="15"/>
        <v>0</v>
      </c>
      <c r="BC51" s="112"/>
      <c r="BD51" s="113">
        <f t="shared" si="16"/>
        <v>0</v>
      </c>
      <c r="BE51" s="112"/>
      <c r="BF51" s="113">
        <f t="shared" si="17"/>
        <v>0</v>
      </c>
      <c r="BG51" s="112"/>
      <c r="BH51" s="113">
        <f t="shared" si="18"/>
        <v>0</v>
      </c>
      <c r="BI51" s="112">
        <v>6</v>
      </c>
      <c r="BJ51" s="113">
        <f t="shared" si="19"/>
        <v>234</v>
      </c>
      <c r="BK51" s="112"/>
      <c r="BL51" s="113">
        <f t="shared" si="20"/>
        <v>0</v>
      </c>
      <c r="BM51" s="112"/>
      <c r="BN51" s="113">
        <f t="shared" si="21"/>
        <v>0</v>
      </c>
      <c r="BO51" s="112"/>
      <c r="BP51" s="113">
        <f t="shared" si="22"/>
        <v>0</v>
      </c>
      <c r="BQ51" s="112"/>
      <c r="BR51" s="113">
        <f t="shared" si="23"/>
        <v>0</v>
      </c>
    </row>
    <row r="52" spans="1:70" x14ac:dyDescent="0.3">
      <c r="A52" s="137" t="s">
        <v>48</v>
      </c>
      <c r="B52" s="133" t="s">
        <v>182</v>
      </c>
      <c r="C52" s="133"/>
      <c r="D52" s="137" t="s">
        <v>49</v>
      </c>
      <c r="E52" s="133"/>
      <c r="F52" s="133">
        <v>2008</v>
      </c>
      <c r="G52" s="138"/>
      <c r="H52" s="139">
        <v>9.8000000000000007</v>
      </c>
      <c r="I52" s="133">
        <v>600</v>
      </c>
      <c r="J52" s="12">
        <v>12</v>
      </c>
      <c r="K52" s="134">
        <v>24</v>
      </c>
      <c r="L52" s="10">
        <f t="shared" si="30"/>
        <v>235.20000000000002</v>
      </c>
      <c r="M52" s="89">
        <f t="shared" si="31"/>
        <v>924.24</v>
      </c>
      <c r="N52" s="11">
        <v>0</v>
      </c>
      <c r="R52" s="5">
        <f t="shared" si="32"/>
        <v>10.700000000000001</v>
      </c>
      <c r="S52" s="7">
        <f t="shared" si="24"/>
        <v>13.375</v>
      </c>
      <c r="T52" s="34"/>
      <c r="U52" s="13">
        <f t="shared" si="25"/>
        <v>15.285714285714288</v>
      </c>
      <c r="V52" s="34"/>
      <c r="W52" s="7">
        <f t="shared" si="33"/>
        <v>17.922499999999999</v>
      </c>
      <c r="X52" s="13">
        <f t="shared" si="1"/>
        <v>20.482857142857146</v>
      </c>
      <c r="Z52" s="7">
        <f t="shared" si="2"/>
        <v>20.396999999999998</v>
      </c>
      <c r="AA52" s="29">
        <f t="shared" si="26"/>
        <v>25.496249999999996</v>
      </c>
      <c r="AB52" s="35">
        <f t="shared" si="27"/>
        <v>29.138571428571428</v>
      </c>
      <c r="AC52" s="35">
        <f t="shared" si="34"/>
        <v>17.040100250626566</v>
      </c>
      <c r="AD52" s="29">
        <f t="shared" si="35"/>
        <v>20.0757874015748</v>
      </c>
      <c r="AE52" s="35">
        <f t="shared" si="3"/>
        <v>22.943757030371202</v>
      </c>
      <c r="AG52" s="7">
        <f t="shared" si="36"/>
        <v>26.956999999999997</v>
      </c>
      <c r="AH52" s="29">
        <f t="shared" si="28"/>
        <v>33.696249999999992</v>
      </c>
      <c r="AI52" s="35">
        <f t="shared" si="29"/>
        <v>38.51</v>
      </c>
      <c r="AJ52" s="29">
        <f t="shared" si="37"/>
        <v>36.054987499999996</v>
      </c>
      <c r="AK52" s="35">
        <f t="shared" si="38"/>
        <v>45.784111111111109</v>
      </c>
      <c r="AL52" s="107">
        <v>46</v>
      </c>
      <c r="AM52" s="10">
        <f t="shared" si="12"/>
        <v>17</v>
      </c>
      <c r="AN52" s="10">
        <f t="shared" si="13"/>
        <v>7</v>
      </c>
      <c r="AO52" s="127">
        <v>24</v>
      </c>
      <c r="AP52" s="10"/>
      <c r="AQ52" s="112"/>
      <c r="AR52" s="113"/>
      <c r="AS52" s="112"/>
      <c r="AT52" s="113"/>
      <c r="AU52" s="112"/>
      <c r="AV52" s="113"/>
      <c r="AW52" s="112"/>
      <c r="AX52" s="113"/>
      <c r="AY52" s="112"/>
      <c r="AZ52" s="113">
        <f t="shared" si="14"/>
        <v>0</v>
      </c>
      <c r="BA52" s="112">
        <v>6</v>
      </c>
      <c r="BB52" s="113">
        <f t="shared" si="15"/>
        <v>276</v>
      </c>
      <c r="BC52" s="112"/>
      <c r="BD52" s="113">
        <f t="shared" si="16"/>
        <v>0</v>
      </c>
      <c r="BE52" s="112">
        <v>1</v>
      </c>
      <c r="BF52" s="113">
        <f t="shared" si="17"/>
        <v>46</v>
      </c>
      <c r="BG52" s="112"/>
      <c r="BH52" s="113">
        <f t="shared" si="18"/>
        <v>0</v>
      </c>
      <c r="BI52" s="112"/>
      <c r="BJ52" s="113">
        <f t="shared" si="19"/>
        <v>0</v>
      </c>
      <c r="BK52" s="112"/>
      <c r="BL52" s="113">
        <f t="shared" si="20"/>
        <v>0</v>
      </c>
      <c r="BM52" s="112"/>
      <c r="BN52" s="113">
        <f t="shared" si="21"/>
        <v>0</v>
      </c>
      <c r="BO52" s="112"/>
      <c r="BP52" s="113">
        <f t="shared" si="22"/>
        <v>0</v>
      </c>
      <c r="BQ52" s="112"/>
      <c r="BR52" s="113">
        <f t="shared" si="23"/>
        <v>0</v>
      </c>
    </row>
    <row r="53" spans="1:70" x14ac:dyDescent="0.3">
      <c r="A53" s="137" t="s">
        <v>50</v>
      </c>
      <c r="B53" s="133" t="s">
        <v>182</v>
      </c>
      <c r="C53" s="133"/>
      <c r="D53" s="137" t="s">
        <v>51</v>
      </c>
      <c r="E53" s="133"/>
      <c r="F53" s="133">
        <v>2008</v>
      </c>
      <c r="G53" s="138"/>
      <c r="H53" s="139">
        <v>6.7</v>
      </c>
      <c r="I53" s="133">
        <v>1500</v>
      </c>
      <c r="K53" s="131">
        <v>12</v>
      </c>
      <c r="L53" s="10">
        <f t="shared" si="30"/>
        <v>80.400000000000006</v>
      </c>
      <c r="M53" s="89">
        <f t="shared" si="31"/>
        <v>371.24571428571426</v>
      </c>
      <c r="N53" s="11">
        <v>0</v>
      </c>
      <c r="R53" s="5">
        <f t="shared" si="32"/>
        <v>7.6000000000000005</v>
      </c>
      <c r="S53" s="7">
        <f t="shared" si="24"/>
        <v>9.5</v>
      </c>
      <c r="T53" s="34"/>
      <c r="U53" s="13">
        <f t="shared" si="25"/>
        <v>10.857142857142859</v>
      </c>
      <c r="V53" s="34"/>
      <c r="W53" s="7">
        <f t="shared" si="33"/>
        <v>12.73</v>
      </c>
      <c r="X53" s="13">
        <f t="shared" si="1"/>
        <v>14.548571428571433</v>
      </c>
      <c r="Z53" s="7">
        <f t="shared" si="2"/>
        <v>15.096</v>
      </c>
      <c r="AA53" s="29">
        <f t="shared" si="26"/>
        <v>18.869999999999997</v>
      </c>
      <c r="AB53" s="35">
        <f t="shared" si="27"/>
        <v>21.565714285714286</v>
      </c>
      <c r="AC53" s="35">
        <f t="shared" si="34"/>
        <v>12.611528822055138</v>
      </c>
      <c r="AD53" s="29">
        <f t="shared" si="35"/>
        <v>14.858267716535432</v>
      </c>
      <c r="AE53" s="35">
        <f t="shared" si="3"/>
        <v>16.98087739032621</v>
      </c>
      <c r="AG53" s="7">
        <f t="shared" si="36"/>
        <v>21.655999999999999</v>
      </c>
      <c r="AH53" s="29">
        <f t="shared" si="28"/>
        <v>27.069999999999997</v>
      </c>
      <c r="AI53" s="35">
        <f t="shared" si="29"/>
        <v>30.937142857142856</v>
      </c>
      <c r="AJ53" s="29">
        <f t="shared" si="37"/>
        <v>28.964899999999997</v>
      </c>
      <c r="AK53" s="35">
        <f t="shared" si="38"/>
        <v>36.780825396825399</v>
      </c>
      <c r="AM53" s="10">
        <f t="shared" si="12"/>
        <v>12</v>
      </c>
      <c r="AN53" s="10">
        <f t="shared" si="13"/>
        <v>0</v>
      </c>
      <c r="AO53" s="127">
        <v>12</v>
      </c>
      <c r="AP53" s="10"/>
      <c r="AQ53" s="112"/>
      <c r="AR53" s="113"/>
      <c r="AS53" s="112"/>
      <c r="AT53" s="113"/>
      <c r="AU53" s="112"/>
      <c r="AV53" s="113"/>
      <c r="AW53" s="112"/>
      <c r="AX53" s="113"/>
      <c r="AY53" s="112"/>
      <c r="AZ53" s="113">
        <f t="shared" si="14"/>
        <v>0</v>
      </c>
      <c r="BA53" s="112"/>
      <c r="BB53" s="113">
        <f t="shared" si="15"/>
        <v>0</v>
      </c>
      <c r="BC53" s="112"/>
      <c r="BD53" s="113">
        <f t="shared" si="16"/>
        <v>0</v>
      </c>
      <c r="BE53" s="112"/>
      <c r="BF53" s="113">
        <f t="shared" si="17"/>
        <v>0</v>
      </c>
      <c r="BG53" s="112"/>
      <c r="BH53" s="113">
        <f t="shared" si="18"/>
        <v>0</v>
      </c>
      <c r="BI53" s="112"/>
      <c r="BJ53" s="113">
        <f t="shared" si="19"/>
        <v>0</v>
      </c>
      <c r="BK53" s="112"/>
      <c r="BL53" s="113">
        <f t="shared" si="20"/>
        <v>0</v>
      </c>
      <c r="BM53" s="112"/>
      <c r="BN53" s="113">
        <f t="shared" si="21"/>
        <v>0</v>
      </c>
      <c r="BO53" s="112"/>
      <c r="BP53" s="113">
        <f t="shared" si="22"/>
        <v>0</v>
      </c>
      <c r="BQ53" s="112"/>
      <c r="BR53" s="113">
        <f t="shared" si="23"/>
        <v>0</v>
      </c>
    </row>
    <row r="54" spans="1:70" x14ac:dyDescent="0.3">
      <c r="A54" s="137" t="s">
        <v>52</v>
      </c>
      <c r="B54" s="133" t="s">
        <v>182</v>
      </c>
      <c r="C54" s="133"/>
      <c r="D54" s="137" t="s">
        <v>53</v>
      </c>
      <c r="E54" s="133"/>
      <c r="F54" s="133">
        <v>2008</v>
      </c>
      <c r="G54" s="138"/>
      <c r="H54" s="139">
        <v>7.75</v>
      </c>
      <c r="I54" s="133"/>
      <c r="K54" s="134">
        <v>36</v>
      </c>
      <c r="L54" s="10">
        <f t="shared" si="30"/>
        <v>279</v>
      </c>
      <c r="M54" s="89">
        <f t="shared" si="31"/>
        <v>1206.0771428571429</v>
      </c>
      <c r="N54" s="11">
        <v>0</v>
      </c>
      <c r="R54" s="5">
        <f t="shared" si="32"/>
        <v>8.65</v>
      </c>
      <c r="S54" s="7">
        <f t="shared" si="24"/>
        <v>10.8125</v>
      </c>
      <c r="T54" s="34"/>
      <c r="U54" s="13">
        <f t="shared" si="25"/>
        <v>12.357142857142858</v>
      </c>
      <c r="V54" s="34"/>
      <c r="W54" s="7">
        <f t="shared" si="33"/>
        <v>14.488750000000001</v>
      </c>
      <c r="X54" s="13">
        <f t="shared" si="1"/>
        <v>16.55857142857143</v>
      </c>
      <c r="Z54" s="7">
        <f t="shared" si="2"/>
        <v>16.891500000000001</v>
      </c>
      <c r="AA54" s="29">
        <f t="shared" si="26"/>
        <v>21.114374999999999</v>
      </c>
      <c r="AB54" s="35">
        <f t="shared" si="27"/>
        <v>24.130714285714287</v>
      </c>
      <c r="AC54" s="35">
        <f t="shared" si="34"/>
        <v>14.111528822055138</v>
      </c>
      <c r="AD54" s="29">
        <f t="shared" si="35"/>
        <v>16.625492125984252</v>
      </c>
      <c r="AE54" s="35">
        <f t="shared" si="3"/>
        <v>19.000562429696288</v>
      </c>
      <c r="AG54" s="7">
        <f t="shared" si="36"/>
        <v>23.451499999999999</v>
      </c>
      <c r="AH54" s="29">
        <f t="shared" si="28"/>
        <v>29.314374999999998</v>
      </c>
      <c r="AI54" s="35">
        <f t="shared" si="29"/>
        <v>33.502142857142857</v>
      </c>
      <c r="AJ54" s="29">
        <f t="shared" si="37"/>
        <v>31.36638125</v>
      </c>
      <c r="AK54" s="35">
        <f t="shared" si="38"/>
        <v>39.830325396825401</v>
      </c>
      <c r="AM54" s="10">
        <f t="shared" si="12"/>
        <v>36</v>
      </c>
      <c r="AN54" s="10">
        <f t="shared" si="13"/>
        <v>0</v>
      </c>
      <c r="AO54" s="127">
        <v>36</v>
      </c>
      <c r="AP54" s="10"/>
      <c r="AQ54" s="112"/>
      <c r="AR54" s="113"/>
      <c r="AS54" s="112"/>
      <c r="AT54" s="113"/>
      <c r="AU54" s="112"/>
      <c r="AV54" s="113"/>
      <c r="AW54" s="112"/>
      <c r="AX54" s="113"/>
      <c r="AY54" s="112"/>
      <c r="AZ54" s="113">
        <f t="shared" si="14"/>
        <v>0</v>
      </c>
      <c r="BA54" s="112"/>
      <c r="BB54" s="113">
        <f t="shared" si="15"/>
        <v>0</v>
      </c>
      <c r="BC54" s="112"/>
      <c r="BD54" s="113">
        <f t="shared" si="16"/>
        <v>0</v>
      </c>
      <c r="BE54" s="112"/>
      <c r="BF54" s="113">
        <f t="shared" si="17"/>
        <v>0</v>
      </c>
      <c r="BG54" s="112"/>
      <c r="BH54" s="113">
        <f t="shared" si="18"/>
        <v>0</v>
      </c>
      <c r="BI54" s="112"/>
      <c r="BJ54" s="113">
        <f t="shared" si="19"/>
        <v>0</v>
      </c>
      <c r="BK54" s="112"/>
      <c r="BL54" s="113">
        <f t="shared" si="20"/>
        <v>0</v>
      </c>
      <c r="BM54" s="112"/>
      <c r="BN54" s="113">
        <f t="shared" si="21"/>
        <v>0</v>
      </c>
      <c r="BO54" s="112"/>
      <c r="BP54" s="113">
        <f t="shared" si="22"/>
        <v>0</v>
      </c>
      <c r="BQ54" s="112"/>
      <c r="BR54" s="113">
        <f t="shared" si="23"/>
        <v>0</v>
      </c>
    </row>
    <row r="55" spans="1:70" ht="15" customHeight="1" x14ac:dyDescent="0.3">
      <c r="A55" s="137" t="s">
        <v>54</v>
      </c>
      <c r="B55" s="133" t="s">
        <v>182</v>
      </c>
      <c r="C55" s="133"/>
      <c r="D55" s="137" t="s">
        <v>55</v>
      </c>
      <c r="E55" s="133" t="s">
        <v>56</v>
      </c>
      <c r="F55" s="133">
        <v>2007</v>
      </c>
      <c r="G55" s="138"/>
      <c r="H55" s="139">
        <v>6.3</v>
      </c>
      <c r="I55" s="133">
        <v>1200</v>
      </c>
      <c r="K55" s="131">
        <v>36</v>
      </c>
      <c r="L55" s="10">
        <f t="shared" si="30"/>
        <v>226.79999999999998</v>
      </c>
      <c r="M55" s="89">
        <f t="shared" si="31"/>
        <v>1078.56</v>
      </c>
      <c r="N55" s="11">
        <v>0</v>
      </c>
      <c r="R55" s="5">
        <f t="shared" si="32"/>
        <v>7.2</v>
      </c>
      <c r="S55" s="7">
        <f t="shared" si="24"/>
        <v>9</v>
      </c>
      <c r="T55" s="34"/>
      <c r="U55" s="13">
        <f t="shared" si="25"/>
        <v>10.285714285714286</v>
      </c>
      <c r="V55" s="34"/>
      <c r="W55" s="7">
        <f t="shared" si="33"/>
        <v>12.06</v>
      </c>
      <c r="X55" s="13">
        <f t="shared" si="1"/>
        <v>13.782857142857145</v>
      </c>
      <c r="Z55" s="7">
        <f t="shared" si="2"/>
        <v>14.411999999999999</v>
      </c>
      <c r="AA55" s="29">
        <f t="shared" si="26"/>
        <v>18.014999999999997</v>
      </c>
      <c r="AB55" s="35">
        <f t="shared" si="27"/>
        <v>20.588571428571427</v>
      </c>
      <c r="AC55" s="35">
        <f t="shared" si="34"/>
        <v>12.040100250626566</v>
      </c>
      <c r="AD55" s="29">
        <f t="shared" si="35"/>
        <v>14.185039370078737</v>
      </c>
      <c r="AE55" s="35">
        <f t="shared" si="3"/>
        <v>16.211473565804273</v>
      </c>
      <c r="AG55" s="7">
        <f t="shared" si="36"/>
        <v>20.971999999999998</v>
      </c>
      <c r="AH55" s="29">
        <f t="shared" si="28"/>
        <v>26.214999999999996</v>
      </c>
      <c r="AI55" s="35">
        <f t="shared" si="29"/>
        <v>29.959999999999997</v>
      </c>
      <c r="AJ55" s="29">
        <f t="shared" si="37"/>
        <v>28.050049999999999</v>
      </c>
      <c r="AK55" s="35">
        <f t="shared" si="38"/>
        <v>35.61911111111111</v>
      </c>
      <c r="AL55" s="107">
        <v>36</v>
      </c>
      <c r="AM55" s="10">
        <f t="shared" si="12"/>
        <v>30</v>
      </c>
      <c r="AN55" s="10">
        <f t="shared" si="13"/>
        <v>6</v>
      </c>
      <c r="AO55" s="127">
        <v>36</v>
      </c>
      <c r="AP55" s="10"/>
      <c r="AQ55" s="112"/>
      <c r="AR55" s="113"/>
      <c r="AS55" s="112"/>
      <c r="AT55" s="113"/>
      <c r="AU55" s="112"/>
      <c r="AV55" s="113"/>
      <c r="AW55" s="112"/>
      <c r="AX55" s="113"/>
      <c r="AY55" s="112"/>
      <c r="AZ55" s="113">
        <f t="shared" si="14"/>
        <v>0</v>
      </c>
      <c r="BA55" s="112"/>
      <c r="BB55" s="113">
        <f t="shared" si="15"/>
        <v>0</v>
      </c>
      <c r="BC55" s="112"/>
      <c r="BD55" s="113">
        <f t="shared" si="16"/>
        <v>0</v>
      </c>
      <c r="BE55" s="112"/>
      <c r="BF55" s="113">
        <f t="shared" si="17"/>
        <v>0</v>
      </c>
      <c r="BG55" s="112">
        <v>6</v>
      </c>
      <c r="BH55" s="113">
        <f t="shared" si="18"/>
        <v>216</v>
      </c>
      <c r="BI55" s="112"/>
      <c r="BJ55" s="113">
        <f t="shared" si="19"/>
        <v>0</v>
      </c>
      <c r="BK55" s="112"/>
      <c r="BL55" s="113">
        <f t="shared" si="20"/>
        <v>0</v>
      </c>
      <c r="BM55" s="112"/>
      <c r="BN55" s="113">
        <f t="shared" si="21"/>
        <v>0</v>
      </c>
      <c r="BO55" s="112"/>
      <c r="BP55" s="113">
        <f t="shared" si="22"/>
        <v>0</v>
      </c>
      <c r="BQ55" s="112"/>
      <c r="BR55" s="113">
        <f t="shared" si="23"/>
        <v>0</v>
      </c>
    </row>
    <row r="56" spans="1:70" x14ac:dyDescent="0.3">
      <c r="A56" s="137" t="s">
        <v>57</v>
      </c>
      <c r="B56" s="133" t="s">
        <v>182</v>
      </c>
      <c r="C56" s="133"/>
      <c r="D56" s="137" t="s">
        <v>58</v>
      </c>
      <c r="E56" s="133"/>
      <c r="F56" s="133">
        <v>2008</v>
      </c>
      <c r="G56" s="138" t="s">
        <v>235</v>
      </c>
      <c r="H56" s="139">
        <v>4.4000000000000004</v>
      </c>
      <c r="I56" s="133">
        <v>300</v>
      </c>
      <c r="K56" s="131">
        <v>84</v>
      </c>
      <c r="L56" s="10">
        <f t="shared" si="30"/>
        <v>369.6</v>
      </c>
      <c r="M56" s="89">
        <f t="shared" si="31"/>
        <v>2126.7599999999998</v>
      </c>
      <c r="N56" s="11">
        <v>0</v>
      </c>
      <c r="R56" s="5">
        <f t="shared" si="32"/>
        <v>5.3000000000000007</v>
      </c>
      <c r="S56" s="7">
        <f t="shared" si="24"/>
        <v>6.6250000000000009</v>
      </c>
      <c r="T56" s="34"/>
      <c r="U56" s="13">
        <f t="shared" si="25"/>
        <v>7.571428571428573</v>
      </c>
      <c r="V56" s="34"/>
      <c r="W56" s="7">
        <f t="shared" si="33"/>
        <v>8.8775000000000013</v>
      </c>
      <c r="X56" s="13">
        <f t="shared" si="1"/>
        <v>10.145714285714288</v>
      </c>
      <c r="Z56" s="7">
        <f t="shared" si="2"/>
        <v>11.163</v>
      </c>
      <c r="AA56" s="29">
        <f t="shared" si="26"/>
        <v>13.953749999999999</v>
      </c>
      <c r="AB56" s="35">
        <f t="shared" si="27"/>
        <v>15.947142857142859</v>
      </c>
      <c r="AC56" s="35">
        <f t="shared" si="34"/>
        <v>9.3258145363408538</v>
      </c>
      <c r="AD56" s="29">
        <f t="shared" si="35"/>
        <v>10.987204724409448</v>
      </c>
      <c r="AE56" s="35">
        <f t="shared" si="3"/>
        <v>12.556805399325086</v>
      </c>
      <c r="AG56" s="7">
        <f t="shared" si="36"/>
        <v>17.722999999999999</v>
      </c>
      <c r="AH56" s="29">
        <f t="shared" si="28"/>
        <v>22.153749999999999</v>
      </c>
      <c r="AI56" s="35">
        <f t="shared" si="29"/>
        <v>25.318571428571428</v>
      </c>
      <c r="AJ56" s="29">
        <f t="shared" si="37"/>
        <v>23.7045125</v>
      </c>
      <c r="AK56" s="35">
        <f t="shared" si="38"/>
        <v>30.100968253968254</v>
      </c>
      <c r="AM56" s="10">
        <f t="shared" si="12"/>
        <v>84</v>
      </c>
      <c r="AN56" s="10">
        <f t="shared" si="13"/>
        <v>0</v>
      </c>
      <c r="AO56" s="127">
        <v>48</v>
      </c>
      <c r="AP56" s="10"/>
      <c r="AQ56" s="112"/>
      <c r="AR56" s="113"/>
      <c r="AS56" s="112"/>
      <c r="AT56" s="113"/>
      <c r="AU56" s="112"/>
      <c r="AV56" s="113"/>
      <c r="AW56" s="112"/>
      <c r="AX56" s="113"/>
      <c r="AY56" s="112"/>
      <c r="AZ56" s="113">
        <f t="shared" si="14"/>
        <v>0</v>
      </c>
      <c r="BA56" s="112"/>
      <c r="BB56" s="113">
        <f t="shared" si="15"/>
        <v>0</v>
      </c>
      <c r="BC56" s="112"/>
      <c r="BD56" s="113">
        <f t="shared" si="16"/>
        <v>0</v>
      </c>
      <c r="BE56" s="112"/>
      <c r="BF56" s="113">
        <f t="shared" si="17"/>
        <v>0</v>
      </c>
      <c r="BG56" s="112"/>
      <c r="BH56" s="113">
        <f t="shared" si="18"/>
        <v>0</v>
      </c>
      <c r="BI56" s="112"/>
      <c r="BJ56" s="113">
        <f t="shared" si="19"/>
        <v>0</v>
      </c>
      <c r="BK56" s="112"/>
      <c r="BL56" s="113">
        <f t="shared" si="20"/>
        <v>0</v>
      </c>
      <c r="BM56" s="112"/>
      <c r="BN56" s="113">
        <f t="shared" si="21"/>
        <v>0</v>
      </c>
      <c r="BO56" s="112"/>
      <c r="BP56" s="113">
        <f t="shared" si="22"/>
        <v>0</v>
      </c>
      <c r="BQ56" s="112"/>
      <c r="BR56" s="113">
        <f t="shared" si="23"/>
        <v>0</v>
      </c>
    </row>
    <row r="57" spans="1:70" x14ac:dyDescent="0.3">
      <c r="A57" s="133"/>
      <c r="B57" s="133"/>
      <c r="C57" s="133"/>
      <c r="D57" s="133"/>
      <c r="E57" s="133"/>
      <c r="F57" s="133"/>
      <c r="G57" s="138"/>
      <c r="H57" s="139"/>
      <c r="I57" s="133"/>
      <c r="K57" s="10"/>
      <c r="L57" s="10"/>
      <c r="M57" s="89"/>
      <c r="N57" s="11"/>
      <c r="T57" s="34"/>
      <c r="V57" s="34"/>
      <c r="W57" s="7"/>
      <c r="AA57" s="29"/>
      <c r="AB57" s="35"/>
      <c r="AC57" s="35"/>
      <c r="AD57" s="29"/>
      <c r="AE57" s="35"/>
      <c r="AG57" s="7"/>
      <c r="AH57" s="29"/>
      <c r="AI57" s="35"/>
      <c r="AJ57" s="29"/>
      <c r="AK57" s="35"/>
      <c r="AM57" s="10">
        <f t="shared" si="12"/>
        <v>0</v>
      </c>
      <c r="AN57" s="10">
        <f t="shared" si="13"/>
        <v>0</v>
      </c>
      <c r="AO57" s="127"/>
      <c r="AP57" s="10"/>
      <c r="AQ57" s="112"/>
      <c r="AR57" s="113"/>
      <c r="AS57" s="112"/>
      <c r="AT57" s="113"/>
      <c r="AU57" s="112"/>
      <c r="AV57" s="113"/>
      <c r="AW57" s="112"/>
      <c r="AX57" s="113"/>
      <c r="AY57" s="112"/>
      <c r="AZ57" s="113">
        <f t="shared" si="14"/>
        <v>0</v>
      </c>
      <c r="BA57" s="112"/>
      <c r="BB57" s="113">
        <f t="shared" si="15"/>
        <v>0</v>
      </c>
      <c r="BC57" s="112"/>
      <c r="BD57" s="113">
        <f t="shared" si="16"/>
        <v>0</v>
      </c>
      <c r="BE57" s="112"/>
      <c r="BF57" s="113">
        <f t="shared" si="17"/>
        <v>0</v>
      </c>
      <c r="BG57" s="112"/>
      <c r="BH57" s="113">
        <f t="shared" si="18"/>
        <v>0</v>
      </c>
      <c r="BI57" s="112"/>
      <c r="BJ57" s="113">
        <f t="shared" si="19"/>
        <v>0</v>
      </c>
      <c r="BK57" s="112"/>
      <c r="BL57" s="113">
        <f t="shared" si="20"/>
        <v>0</v>
      </c>
      <c r="BM57" s="112"/>
      <c r="BN57" s="113">
        <f t="shared" si="21"/>
        <v>0</v>
      </c>
      <c r="BO57" s="112"/>
      <c r="BP57" s="113">
        <f t="shared" si="22"/>
        <v>0</v>
      </c>
      <c r="BQ57" s="112"/>
      <c r="BR57" s="113">
        <f t="shared" si="23"/>
        <v>0</v>
      </c>
    </row>
    <row r="58" spans="1:70" x14ac:dyDescent="0.3">
      <c r="A58" s="153" t="s">
        <v>71</v>
      </c>
      <c r="B58" s="153"/>
      <c r="C58" s="153"/>
      <c r="D58" s="158"/>
      <c r="E58" s="158"/>
      <c r="F58" s="158"/>
      <c r="G58" s="158"/>
      <c r="H58" s="158"/>
      <c r="I58" s="158"/>
      <c r="J58" s="105"/>
      <c r="K58" s="105"/>
      <c r="L58" s="105"/>
      <c r="M58" s="91"/>
      <c r="N58" s="100"/>
      <c r="T58" s="34"/>
      <c r="V58" s="34"/>
      <c r="W58" s="7"/>
      <c r="AA58" s="29"/>
      <c r="AB58" s="35"/>
      <c r="AC58" s="35"/>
      <c r="AD58" s="29"/>
      <c r="AE58" s="35"/>
      <c r="AG58" s="7"/>
      <c r="AH58" s="29"/>
      <c r="AI58" s="35"/>
      <c r="AJ58" s="29"/>
      <c r="AK58" s="35"/>
      <c r="AM58" s="10">
        <f t="shared" si="12"/>
        <v>0</v>
      </c>
      <c r="AN58" s="10">
        <f t="shared" si="13"/>
        <v>0</v>
      </c>
      <c r="AO58" s="127"/>
      <c r="AP58" s="10"/>
      <c r="AQ58" s="112"/>
      <c r="AR58" s="113"/>
      <c r="AS58" s="112"/>
      <c r="AT58" s="113"/>
      <c r="AU58" s="112"/>
      <c r="AV58" s="113"/>
      <c r="AW58" s="112"/>
      <c r="AX58" s="113"/>
      <c r="AY58" s="112"/>
      <c r="AZ58" s="113">
        <f t="shared" si="14"/>
        <v>0</v>
      </c>
      <c r="BA58" s="112"/>
      <c r="BB58" s="113">
        <f t="shared" si="15"/>
        <v>0</v>
      </c>
      <c r="BC58" s="112"/>
      <c r="BD58" s="113">
        <f t="shared" si="16"/>
        <v>0</v>
      </c>
      <c r="BE58" s="112"/>
      <c r="BF58" s="113">
        <f t="shared" si="17"/>
        <v>0</v>
      </c>
      <c r="BG58" s="112"/>
      <c r="BH58" s="113">
        <f t="shared" si="18"/>
        <v>0</v>
      </c>
      <c r="BI58" s="112"/>
      <c r="BJ58" s="113">
        <f t="shared" si="19"/>
        <v>0</v>
      </c>
      <c r="BK58" s="112"/>
      <c r="BL58" s="113">
        <f t="shared" si="20"/>
        <v>0</v>
      </c>
      <c r="BM58" s="112"/>
      <c r="BN58" s="113">
        <f t="shared" si="21"/>
        <v>0</v>
      </c>
      <c r="BO58" s="112"/>
      <c r="BP58" s="113">
        <f t="shared" si="22"/>
        <v>0</v>
      </c>
      <c r="BQ58" s="112"/>
      <c r="BR58" s="113">
        <f t="shared" si="23"/>
        <v>0</v>
      </c>
    </row>
    <row r="59" spans="1:70" x14ac:dyDescent="0.3">
      <c r="A59" s="158"/>
      <c r="B59" s="158"/>
      <c r="C59" s="158"/>
      <c r="D59" s="158"/>
      <c r="E59" s="158"/>
      <c r="F59" s="158"/>
      <c r="G59" s="158"/>
      <c r="H59" s="158"/>
      <c r="I59" s="158"/>
      <c r="J59" s="105"/>
      <c r="K59" s="105"/>
      <c r="L59" s="105"/>
      <c r="M59" s="91"/>
      <c r="N59" s="100"/>
      <c r="T59" s="34"/>
      <c r="V59" s="34"/>
      <c r="W59" s="7"/>
      <c r="AA59" s="29"/>
      <c r="AB59" s="35"/>
      <c r="AC59" s="35"/>
      <c r="AD59" s="29"/>
      <c r="AE59" s="35"/>
      <c r="AG59" s="7"/>
      <c r="AH59" s="29"/>
      <c r="AI59" s="35"/>
      <c r="AJ59" s="29"/>
      <c r="AK59" s="35"/>
      <c r="AM59" s="10">
        <f t="shared" si="12"/>
        <v>0</v>
      </c>
      <c r="AN59" s="10">
        <f t="shared" si="13"/>
        <v>0</v>
      </c>
      <c r="AO59" s="127"/>
      <c r="AP59" s="10"/>
      <c r="AQ59" s="112"/>
      <c r="AR59" s="113"/>
      <c r="AS59" s="112"/>
      <c r="AT59" s="113"/>
      <c r="AU59" s="112"/>
      <c r="AV59" s="113"/>
      <c r="AW59" s="112"/>
      <c r="AX59" s="113"/>
      <c r="AY59" s="112"/>
      <c r="AZ59" s="113">
        <f t="shared" si="14"/>
        <v>0</v>
      </c>
      <c r="BA59" s="112"/>
      <c r="BB59" s="113">
        <f t="shared" si="15"/>
        <v>0</v>
      </c>
      <c r="BC59" s="112"/>
      <c r="BD59" s="113">
        <f t="shared" si="16"/>
        <v>0</v>
      </c>
      <c r="BE59" s="112"/>
      <c r="BF59" s="113">
        <f t="shared" si="17"/>
        <v>0</v>
      </c>
      <c r="BG59" s="112"/>
      <c r="BH59" s="113">
        <f t="shared" si="18"/>
        <v>0</v>
      </c>
      <c r="BI59" s="112"/>
      <c r="BJ59" s="113">
        <f t="shared" si="19"/>
        <v>0</v>
      </c>
      <c r="BK59" s="112"/>
      <c r="BL59" s="113">
        <f t="shared" si="20"/>
        <v>0</v>
      </c>
      <c r="BM59" s="112"/>
      <c r="BN59" s="113">
        <f t="shared" si="21"/>
        <v>0</v>
      </c>
      <c r="BO59" s="112"/>
      <c r="BP59" s="113">
        <f t="shared" si="22"/>
        <v>0</v>
      </c>
      <c r="BQ59" s="112"/>
      <c r="BR59" s="113">
        <f t="shared" si="23"/>
        <v>0</v>
      </c>
    </row>
    <row r="60" spans="1:70" x14ac:dyDescent="0.3">
      <c r="A60" s="133" t="s">
        <v>68</v>
      </c>
      <c r="B60" s="133" t="s">
        <v>180</v>
      </c>
      <c r="C60" s="133"/>
      <c r="D60" s="133" t="s">
        <v>69</v>
      </c>
      <c r="E60" s="133" t="s">
        <v>31</v>
      </c>
      <c r="F60" s="133">
        <v>2012</v>
      </c>
      <c r="G60" s="138" t="s">
        <v>235</v>
      </c>
      <c r="H60" s="139">
        <v>5.5</v>
      </c>
      <c r="I60" s="133">
        <v>1500</v>
      </c>
      <c r="K60" s="131">
        <v>48</v>
      </c>
      <c r="L60" s="10">
        <f>H60*K60</f>
        <v>264</v>
      </c>
      <c r="M60" s="89">
        <f>K60*AI60</f>
        <v>1344.2742857142857</v>
      </c>
      <c r="N60" s="11"/>
      <c r="R60" s="5">
        <f t="shared" ref="R60:R78" si="39">H60+0.9</f>
        <v>6.4</v>
      </c>
      <c r="S60" s="7">
        <f t="shared" si="24"/>
        <v>8</v>
      </c>
      <c r="T60" s="34"/>
      <c r="U60" s="13">
        <f t="shared" si="25"/>
        <v>9.1428571428571441</v>
      </c>
      <c r="V60" s="34"/>
      <c r="W60" s="7">
        <f>S60*$D$2</f>
        <v>10.72</v>
      </c>
      <c r="X60" s="13">
        <f t="shared" si="1"/>
        <v>12.251428571428574</v>
      </c>
      <c r="Z60" s="7">
        <f t="shared" si="2"/>
        <v>13.044</v>
      </c>
      <c r="AA60" s="29">
        <f t="shared" si="26"/>
        <v>16.305</v>
      </c>
      <c r="AB60" s="35">
        <f t="shared" si="27"/>
        <v>18.634285714285717</v>
      </c>
      <c r="AC60" s="35">
        <f>AB60/$D$3</f>
        <v>10.897243107769425</v>
      </c>
      <c r="AD60" s="29">
        <f>AA60/$D$4</f>
        <v>12.838582677165354</v>
      </c>
      <c r="AE60" s="35">
        <f t="shared" si="3"/>
        <v>14.672665916760407</v>
      </c>
      <c r="AG60" s="7">
        <f>Z60+6.56</f>
        <v>19.603999999999999</v>
      </c>
      <c r="AH60" s="29">
        <f t="shared" si="28"/>
        <v>24.504999999999999</v>
      </c>
      <c r="AI60" s="35">
        <f t="shared" si="29"/>
        <v>28.005714285714287</v>
      </c>
      <c r="AJ60" s="29">
        <f>(AG60/$AJ$9)*$AJ$10</f>
        <v>26.22035</v>
      </c>
      <c r="AK60" s="35">
        <f t="shared" ref="AK60:AK89" si="40">(AG60/$AK$9)*$AK$10</f>
        <v>33.295682539682538</v>
      </c>
      <c r="AM60" s="10">
        <f t="shared" si="12"/>
        <v>48</v>
      </c>
      <c r="AN60" s="10">
        <f t="shared" si="13"/>
        <v>0</v>
      </c>
      <c r="AO60" s="127">
        <v>24</v>
      </c>
      <c r="AP60" s="10"/>
      <c r="AQ60" s="112"/>
      <c r="AR60" s="113"/>
      <c r="AS60" s="112"/>
      <c r="AT60" s="113"/>
      <c r="AU60" s="112"/>
      <c r="AV60" s="113"/>
      <c r="AW60" s="112"/>
      <c r="AX60" s="113"/>
      <c r="AY60" s="112"/>
      <c r="AZ60" s="113">
        <f t="shared" si="14"/>
        <v>0</v>
      </c>
      <c r="BA60" s="112"/>
      <c r="BB60" s="113">
        <f t="shared" si="15"/>
        <v>0</v>
      </c>
      <c r="BC60" s="112"/>
      <c r="BD60" s="113">
        <f t="shared" si="16"/>
        <v>0</v>
      </c>
      <c r="BE60" s="112"/>
      <c r="BF60" s="113">
        <f t="shared" si="17"/>
        <v>0</v>
      </c>
      <c r="BG60" s="112"/>
      <c r="BH60" s="113">
        <f t="shared" si="18"/>
        <v>0</v>
      </c>
      <c r="BI60" s="112"/>
      <c r="BJ60" s="113">
        <f t="shared" si="19"/>
        <v>0</v>
      </c>
      <c r="BK60" s="112"/>
      <c r="BL60" s="113">
        <f t="shared" si="20"/>
        <v>0</v>
      </c>
      <c r="BM60" s="112"/>
      <c r="BN60" s="113">
        <f t="shared" si="21"/>
        <v>0</v>
      </c>
      <c r="BO60" s="112"/>
      <c r="BP60" s="113">
        <f t="shared" si="22"/>
        <v>0</v>
      </c>
      <c r="BQ60" s="112"/>
      <c r="BR60" s="113">
        <f t="shared" si="23"/>
        <v>0</v>
      </c>
    </row>
    <row r="61" spans="1:70" x14ac:dyDescent="0.3">
      <c r="A61" s="133" t="s">
        <v>64</v>
      </c>
      <c r="B61" s="133" t="s">
        <v>180</v>
      </c>
      <c r="C61" s="133"/>
      <c r="D61" s="133" t="s">
        <v>65</v>
      </c>
      <c r="E61" s="133" t="s">
        <v>31</v>
      </c>
      <c r="F61" s="133">
        <v>2012</v>
      </c>
      <c r="G61" s="138"/>
      <c r="H61" s="139">
        <v>2.95</v>
      </c>
      <c r="I61" s="133">
        <v>2500</v>
      </c>
      <c r="K61" s="131">
        <v>60</v>
      </c>
      <c r="L61" s="10">
        <f>H61*K61</f>
        <v>177</v>
      </c>
      <c r="M61" s="89">
        <f>K61*AI61</f>
        <v>1306.5857142857139</v>
      </c>
      <c r="N61" s="11">
        <v>42</v>
      </c>
      <c r="R61" s="5">
        <f t="shared" si="39"/>
        <v>3.85</v>
      </c>
      <c r="S61" s="7">
        <f t="shared" si="24"/>
        <v>4.8125</v>
      </c>
      <c r="T61" s="34"/>
      <c r="U61" s="13">
        <f t="shared" si="25"/>
        <v>5.5000000000000009</v>
      </c>
      <c r="V61" s="34"/>
      <c r="W61" s="7">
        <f>S61*$D$2</f>
        <v>6.4487500000000004</v>
      </c>
      <c r="X61" s="13">
        <f t="shared" si="1"/>
        <v>7.3700000000000019</v>
      </c>
      <c r="Z61" s="7">
        <f t="shared" si="2"/>
        <v>8.6834999999999987</v>
      </c>
      <c r="AA61" s="29">
        <f t="shared" si="26"/>
        <v>10.854374999999997</v>
      </c>
      <c r="AB61" s="35">
        <f t="shared" si="27"/>
        <v>12.404999999999999</v>
      </c>
      <c r="AC61" s="35">
        <f>AB61/$D$3</f>
        <v>7.2543859649122808</v>
      </c>
      <c r="AD61" s="29">
        <f>AA61/$D$4</f>
        <v>8.5467519685039353</v>
      </c>
      <c r="AE61" s="35">
        <f t="shared" si="3"/>
        <v>9.7677165354330704</v>
      </c>
      <c r="AG61" s="7">
        <f>Z61+6.56</f>
        <v>15.243499999999997</v>
      </c>
      <c r="AH61" s="29">
        <f t="shared" si="28"/>
        <v>19.054374999999997</v>
      </c>
      <c r="AI61" s="35">
        <f t="shared" si="29"/>
        <v>21.776428571428568</v>
      </c>
      <c r="AJ61" s="29">
        <f>(AG61/$AJ$9)*$AJ$10</f>
        <v>20.388181249999999</v>
      </c>
      <c r="AK61" s="35">
        <f t="shared" si="40"/>
        <v>25.889753968253967</v>
      </c>
      <c r="AM61" s="10">
        <f t="shared" si="12"/>
        <v>60</v>
      </c>
      <c r="AN61" s="10">
        <f t="shared" si="13"/>
        <v>0</v>
      </c>
      <c r="AO61" s="127">
        <v>60</v>
      </c>
      <c r="AP61" s="10"/>
      <c r="AQ61" s="112"/>
      <c r="AR61" s="113"/>
      <c r="AS61" s="112"/>
      <c r="AT61" s="113"/>
      <c r="AU61" s="112"/>
      <c r="AV61" s="113"/>
      <c r="AW61" s="112"/>
      <c r="AX61" s="113"/>
      <c r="AY61" s="112"/>
      <c r="AZ61" s="113">
        <f t="shared" si="14"/>
        <v>0</v>
      </c>
      <c r="BA61" s="112"/>
      <c r="BB61" s="113">
        <f t="shared" si="15"/>
        <v>0</v>
      </c>
      <c r="BC61" s="112"/>
      <c r="BD61" s="113">
        <f t="shared" si="16"/>
        <v>0</v>
      </c>
      <c r="BE61" s="112"/>
      <c r="BF61" s="113">
        <f t="shared" si="17"/>
        <v>0</v>
      </c>
      <c r="BG61" s="112"/>
      <c r="BH61" s="113">
        <f t="shared" si="18"/>
        <v>0</v>
      </c>
      <c r="BI61" s="112"/>
      <c r="BJ61" s="113">
        <f t="shared" si="19"/>
        <v>0</v>
      </c>
      <c r="BK61" s="112"/>
      <c r="BL61" s="113">
        <f t="shared" si="20"/>
        <v>0</v>
      </c>
      <c r="BM61" s="112"/>
      <c r="BN61" s="113">
        <f t="shared" si="21"/>
        <v>0</v>
      </c>
      <c r="BO61" s="112"/>
      <c r="BP61" s="113">
        <f t="shared" si="22"/>
        <v>0</v>
      </c>
      <c r="BQ61" s="112"/>
      <c r="BR61" s="113">
        <f t="shared" si="23"/>
        <v>0</v>
      </c>
    </row>
    <row r="62" spans="1:70" ht="15" customHeight="1" x14ac:dyDescent="0.3">
      <c r="A62" s="133" t="s">
        <v>66</v>
      </c>
      <c r="B62" s="133" t="s">
        <v>182</v>
      </c>
      <c r="C62" s="133"/>
      <c r="D62" s="133" t="s">
        <v>67</v>
      </c>
      <c r="E62" s="133"/>
      <c r="F62" s="133">
        <v>2011</v>
      </c>
      <c r="G62" s="138" t="s">
        <v>235</v>
      </c>
      <c r="H62" s="139">
        <v>3.1</v>
      </c>
      <c r="I62" s="133">
        <v>2500</v>
      </c>
      <c r="K62" s="131">
        <v>72</v>
      </c>
      <c r="L62" s="10">
        <f>H62*K62</f>
        <v>223.20000000000002</v>
      </c>
      <c r="M62" s="89">
        <f>K62*AI62</f>
        <v>1594.2857142857144</v>
      </c>
      <c r="N62" s="11">
        <v>30</v>
      </c>
      <c r="R62" s="5">
        <f t="shared" si="39"/>
        <v>4</v>
      </c>
      <c r="S62" s="7">
        <f t="shared" si="24"/>
        <v>5</v>
      </c>
      <c r="T62" s="34"/>
      <c r="U62" s="13">
        <f t="shared" si="25"/>
        <v>5.7142857142857144</v>
      </c>
      <c r="V62" s="34"/>
      <c r="W62" s="7">
        <f>S62*$D$2</f>
        <v>6.7</v>
      </c>
      <c r="X62" s="13">
        <f t="shared" si="1"/>
        <v>7.6571428571428575</v>
      </c>
      <c r="Z62" s="7">
        <f t="shared" si="2"/>
        <v>8.94</v>
      </c>
      <c r="AA62" s="29">
        <f t="shared" si="26"/>
        <v>11.174999999999999</v>
      </c>
      <c r="AB62" s="35">
        <f t="shared" si="27"/>
        <v>12.771428571428572</v>
      </c>
      <c r="AC62" s="35">
        <f>AB62/$D$3</f>
        <v>7.4686716791979952</v>
      </c>
      <c r="AD62" s="29">
        <f>AA62/$D$4</f>
        <v>8.7992125984251963</v>
      </c>
      <c r="AE62" s="35">
        <f t="shared" si="3"/>
        <v>10.056242969628796</v>
      </c>
      <c r="AG62" s="7">
        <f>Z62+6.56</f>
        <v>15.5</v>
      </c>
      <c r="AH62" s="29">
        <f t="shared" si="28"/>
        <v>19.375</v>
      </c>
      <c r="AI62" s="35">
        <f t="shared" si="29"/>
        <v>22.142857142857146</v>
      </c>
      <c r="AJ62" s="29">
        <f>(AG62/$AJ$9)*$AJ$10</f>
        <v>20.731250000000003</v>
      </c>
      <c r="AK62" s="35">
        <f t="shared" si="40"/>
        <v>26.32539682539683</v>
      </c>
      <c r="AL62" s="107">
        <v>26</v>
      </c>
      <c r="AM62" s="10">
        <f t="shared" si="12"/>
        <v>66</v>
      </c>
      <c r="AN62" s="10">
        <f t="shared" si="13"/>
        <v>6</v>
      </c>
      <c r="AO62" s="127">
        <v>36</v>
      </c>
      <c r="AP62" s="10"/>
      <c r="AQ62" s="112"/>
      <c r="AR62" s="113"/>
      <c r="AS62" s="112"/>
      <c r="AT62" s="113"/>
      <c r="AU62" s="112">
        <v>6</v>
      </c>
      <c r="AV62" s="113">
        <f>AU62*AL62</f>
        <v>156</v>
      </c>
      <c r="AW62" s="112"/>
      <c r="AX62" s="113"/>
      <c r="AY62" s="112"/>
      <c r="AZ62" s="113">
        <f t="shared" si="14"/>
        <v>0</v>
      </c>
      <c r="BA62" s="112"/>
      <c r="BB62" s="113">
        <f t="shared" si="15"/>
        <v>0</v>
      </c>
      <c r="BC62" s="112"/>
      <c r="BD62" s="113">
        <f t="shared" si="16"/>
        <v>0</v>
      </c>
      <c r="BE62" s="112"/>
      <c r="BF62" s="113">
        <f t="shared" si="17"/>
        <v>0</v>
      </c>
      <c r="BG62" s="112"/>
      <c r="BH62" s="113">
        <f t="shared" si="18"/>
        <v>0</v>
      </c>
      <c r="BI62" s="112"/>
      <c r="BJ62" s="113">
        <f t="shared" si="19"/>
        <v>0</v>
      </c>
      <c r="BK62" s="112"/>
      <c r="BL62" s="113">
        <f t="shared" si="20"/>
        <v>0</v>
      </c>
      <c r="BM62" s="112"/>
      <c r="BN62" s="113">
        <f t="shared" si="21"/>
        <v>0</v>
      </c>
      <c r="BO62" s="112"/>
      <c r="BP62" s="113">
        <f t="shared" si="22"/>
        <v>0</v>
      </c>
      <c r="BQ62" s="112"/>
      <c r="BR62" s="113">
        <f t="shared" si="23"/>
        <v>0</v>
      </c>
    </row>
    <row r="63" spans="1:70" x14ac:dyDescent="0.3">
      <c r="A63" s="133" t="s">
        <v>62</v>
      </c>
      <c r="B63" s="133" t="s">
        <v>182</v>
      </c>
      <c r="C63" s="133"/>
      <c r="D63" s="133" t="s">
        <v>63</v>
      </c>
      <c r="E63" s="133"/>
      <c r="F63" s="133">
        <v>2011</v>
      </c>
      <c r="G63" s="138"/>
      <c r="H63" s="139">
        <v>4.0999999999999996</v>
      </c>
      <c r="I63" s="133">
        <v>600</v>
      </c>
      <c r="K63" s="10"/>
      <c r="L63" s="10">
        <f>H63*K63</f>
        <v>0</v>
      </c>
      <c r="M63" s="89">
        <f>K63*AI63</f>
        <v>0</v>
      </c>
      <c r="N63" s="11"/>
      <c r="R63" s="5">
        <f t="shared" si="39"/>
        <v>5</v>
      </c>
      <c r="S63" s="7">
        <f t="shared" si="24"/>
        <v>6.25</v>
      </c>
      <c r="T63" s="34"/>
      <c r="U63" s="13">
        <f t="shared" si="25"/>
        <v>7.1428571428571432</v>
      </c>
      <c r="V63" s="34"/>
      <c r="W63" s="7">
        <f>S63*$D$2</f>
        <v>8.375</v>
      </c>
      <c r="X63" s="13">
        <f t="shared" si="1"/>
        <v>9.571428571428573</v>
      </c>
      <c r="Z63" s="7">
        <f t="shared" si="2"/>
        <v>10.65</v>
      </c>
      <c r="AA63" s="29">
        <f t="shared" si="26"/>
        <v>13.3125</v>
      </c>
      <c r="AB63" s="35">
        <f t="shared" si="27"/>
        <v>15.214285714285715</v>
      </c>
      <c r="AC63" s="35">
        <f>AB63/$D$3</f>
        <v>8.897243107769425</v>
      </c>
      <c r="AD63" s="29">
        <f>AA63/$D$4</f>
        <v>10.48228346456693</v>
      </c>
      <c r="AE63" s="35">
        <f t="shared" si="3"/>
        <v>11.979752530933634</v>
      </c>
      <c r="AG63" s="7">
        <f>Z63+6.56</f>
        <v>17.21</v>
      </c>
      <c r="AH63" s="29">
        <f t="shared" si="28"/>
        <v>21.512499999999999</v>
      </c>
      <c r="AI63" s="35">
        <f t="shared" si="29"/>
        <v>24.585714285714289</v>
      </c>
      <c r="AJ63" s="29">
        <f>(AG63/$AJ$9)*$AJ$10</f>
        <v>23.018374999999999</v>
      </c>
      <c r="AK63" s="35">
        <f t="shared" si="40"/>
        <v>29.229682539682543</v>
      </c>
      <c r="AM63" s="10">
        <f t="shared" si="12"/>
        <v>0</v>
      </c>
      <c r="AN63" s="10">
        <f t="shared" si="13"/>
        <v>0</v>
      </c>
      <c r="AO63" s="127"/>
      <c r="AP63" s="10"/>
      <c r="AQ63" s="112"/>
      <c r="AR63" s="113"/>
      <c r="AS63" s="112"/>
      <c r="AT63" s="113"/>
      <c r="AU63" s="112"/>
      <c r="AV63" s="113"/>
      <c r="AW63" s="112"/>
      <c r="AX63" s="113"/>
      <c r="AY63" s="112"/>
      <c r="AZ63" s="113">
        <f t="shared" si="14"/>
        <v>0</v>
      </c>
      <c r="BA63" s="112"/>
      <c r="BB63" s="113">
        <f t="shared" si="15"/>
        <v>0</v>
      </c>
      <c r="BC63" s="112"/>
      <c r="BD63" s="113">
        <f t="shared" si="16"/>
        <v>0</v>
      </c>
      <c r="BE63" s="112"/>
      <c r="BF63" s="113">
        <f t="shared" si="17"/>
        <v>0</v>
      </c>
      <c r="BG63" s="112"/>
      <c r="BH63" s="113">
        <f t="shared" si="18"/>
        <v>0</v>
      </c>
      <c r="BI63" s="112"/>
      <c r="BJ63" s="113">
        <f t="shared" si="19"/>
        <v>0</v>
      </c>
      <c r="BK63" s="112"/>
      <c r="BL63" s="113">
        <f t="shared" si="20"/>
        <v>0</v>
      </c>
      <c r="BM63" s="112"/>
      <c r="BN63" s="113">
        <f t="shared" si="21"/>
        <v>0</v>
      </c>
      <c r="BO63" s="112"/>
      <c r="BP63" s="113">
        <f t="shared" si="22"/>
        <v>0</v>
      </c>
      <c r="BQ63" s="112"/>
      <c r="BR63" s="113">
        <f t="shared" si="23"/>
        <v>0</v>
      </c>
    </row>
    <row r="64" spans="1:70" x14ac:dyDescent="0.3">
      <c r="A64" s="133" t="s">
        <v>70</v>
      </c>
      <c r="B64" s="133" t="s">
        <v>182</v>
      </c>
      <c r="C64" s="133"/>
      <c r="D64" s="133" t="s">
        <v>65</v>
      </c>
      <c r="E64" s="133"/>
      <c r="F64" s="133">
        <v>2010</v>
      </c>
      <c r="G64" s="138"/>
      <c r="H64" s="139">
        <v>2.9</v>
      </c>
      <c r="I64" s="133">
        <v>3000</v>
      </c>
      <c r="K64" s="10">
        <v>24</v>
      </c>
      <c r="L64" s="10">
        <f>H64*K64</f>
        <v>69.599999999999994</v>
      </c>
      <c r="M64" s="89">
        <f>K64*AI64</f>
        <v>519.70285714285706</v>
      </c>
      <c r="N64" s="11">
        <v>0</v>
      </c>
      <c r="R64" s="5">
        <f t="shared" si="39"/>
        <v>3.8</v>
      </c>
      <c r="S64" s="7">
        <f t="shared" si="24"/>
        <v>4.7499999999999991</v>
      </c>
      <c r="T64" s="34"/>
      <c r="U64" s="13">
        <f t="shared" si="25"/>
        <v>5.4285714285714288</v>
      </c>
      <c r="V64" s="34"/>
      <c r="W64" s="7">
        <f>S64*$D$2</f>
        <v>6.3649999999999993</v>
      </c>
      <c r="X64" s="13">
        <f t="shared" si="1"/>
        <v>7.2742857142857149</v>
      </c>
      <c r="Z64" s="7">
        <f t="shared" si="2"/>
        <v>8.597999999999999</v>
      </c>
      <c r="AA64" s="29">
        <f t="shared" si="26"/>
        <v>10.747499999999999</v>
      </c>
      <c r="AB64" s="35">
        <f t="shared" si="27"/>
        <v>12.282857142857143</v>
      </c>
      <c r="AC64" s="35">
        <f>AB64/$D$3</f>
        <v>7.1829573934837097</v>
      </c>
      <c r="AD64" s="29">
        <f>AA64/$D$4</f>
        <v>8.46259842519685</v>
      </c>
      <c r="AE64" s="35">
        <f t="shared" si="3"/>
        <v>9.6715410573678291</v>
      </c>
      <c r="AG64" s="7">
        <f>Z64+6.56</f>
        <v>15.157999999999998</v>
      </c>
      <c r="AH64" s="29">
        <f t="shared" si="28"/>
        <v>18.947499999999994</v>
      </c>
      <c r="AI64" s="35">
        <f t="shared" si="29"/>
        <v>21.654285714285713</v>
      </c>
      <c r="AJ64" s="29">
        <f>(AG64/$AJ$9)*$AJ$10</f>
        <v>20.273824999999995</v>
      </c>
      <c r="AK64" s="35">
        <f t="shared" si="40"/>
        <v>25.744539682539681</v>
      </c>
      <c r="AM64" s="10">
        <f t="shared" si="12"/>
        <v>24</v>
      </c>
      <c r="AN64" s="10">
        <f t="shared" si="13"/>
        <v>0</v>
      </c>
      <c r="AO64" s="127">
        <v>24</v>
      </c>
      <c r="AP64" s="10"/>
      <c r="AQ64" s="112"/>
      <c r="AR64" s="113"/>
      <c r="AS64" s="112"/>
      <c r="AT64" s="113"/>
      <c r="AU64" s="112"/>
      <c r="AV64" s="113"/>
      <c r="AW64" s="112"/>
      <c r="AX64" s="113"/>
      <c r="AY64" s="112"/>
      <c r="AZ64" s="113">
        <f t="shared" si="14"/>
        <v>0</v>
      </c>
      <c r="BA64" s="112"/>
      <c r="BB64" s="113">
        <f t="shared" si="15"/>
        <v>0</v>
      </c>
      <c r="BC64" s="112"/>
      <c r="BD64" s="113">
        <f t="shared" si="16"/>
        <v>0</v>
      </c>
      <c r="BE64" s="112"/>
      <c r="BF64" s="113">
        <f t="shared" si="17"/>
        <v>0</v>
      </c>
      <c r="BG64" s="112"/>
      <c r="BH64" s="113">
        <f t="shared" si="18"/>
        <v>0</v>
      </c>
      <c r="BI64" s="112"/>
      <c r="BJ64" s="113">
        <f t="shared" si="19"/>
        <v>0</v>
      </c>
      <c r="BK64" s="112"/>
      <c r="BL64" s="113">
        <f t="shared" si="20"/>
        <v>0</v>
      </c>
      <c r="BM64" s="112"/>
      <c r="BN64" s="113">
        <f t="shared" si="21"/>
        <v>0</v>
      </c>
      <c r="BO64" s="112"/>
      <c r="BP64" s="113">
        <f t="shared" si="22"/>
        <v>0</v>
      </c>
      <c r="BQ64" s="112"/>
      <c r="BR64" s="113">
        <f t="shared" si="23"/>
        <v>0</v>
      </c>
    </row>
    <row r="65" spans="1:70" x14ac:dyDescent="0.3">
      <c r="A65" s="133"/>
      <c r="B65" s="133"/>
      <c r="C65" s="133"/>
      <c r="D65" s="133"/>
      <c r="E65" s="133"/>
      <c r="F65" s="133"/>
      <c r="G65" s="138"/>
      <c r="H65" s="139"/>
      <c r="I65" s="133"/>
      <c r="K65" s="10"/>
      <c r="L65" s="10"/>
      <c r="M65" s="89"/>
      <c r="N65" s="11"/>
      <c r="T65" s="34"/>
      <c r="V65" s="34"/>
      <c r="W65" s="7"/>
      <c r="AA65" s="29"/>
      <c r="AB65" s="35"/>
      <c r="AC65" s="35"/>
      <c r="AD65" s="29"/>
      <c r="AE65" s="35"/>
      <c r="AG65" s="7"/>
      <c r="AH65" s="29"/>
      <c r="AI65" s="35"/>
      <c r="AJ65" s="29"/>
      <c r="AK65" s="35"/>
      <c r="AM65" s="10">
        <f t="shared" si="12"/>
        <v>0</v>
      </c>
      <c r="AN65" s="10">
        <f t="shared" si="13"/>
        <v>0</v>
      </c>
      <c r="AO65" s="127"/>
      <c r="AP65" s="10"/>
      <c r="AQ65" s="112"/>
      <c r="AR65" s="113"/>
      <c r="AS65" s="112"/>
      <c r="AT65" s="113"/>
      <c r="AU65" s="112"/>
      <c r="AV65" s="113"/>
      <c r="AW65" s="112"/>
      <c r="AX65" s="113"/>
      <c r="AY65" s="112"/>
      <c r="AZ65" s="113">
        <f t="shared" si="14"/>
        <v>0</v>
      </c>
      <c r="BA65" s="112"/>
      <c r="BB65" s="113">
        <f t="shared" si="15"/>
        <v>0</v>
      </c>
      <c r="BC65" s="112"/>
      <c r="BD65" s="113">
        <f t="shared" si="16"/>
        <v>0</v>
      </c>
      <c r="BE65" s="112"/>
      <c r="BF65" s="113">
        <f t="shared" si="17"/>
        <v>0</v>
      </c>
      <c r="BG65" s="112"/>
      <c r="BH65" s="113">
        <f t="shared" si="18"/>
        <v>0</v>
      </c>
      <c r="BI65" s="112"/>
      <c r="BJ65" s="113">
        <f t="shared" si="19"/>
        <v>0</v>
      </c>
      <c r="BK65" s="112"/>
      <c r="BL65" s="113">
        <f t="shared" si="20"/>
        <v>0</v>
      </c>
      <c r="BM65" s="112"/>
      <c r="BN65" s="113">
        <f t="shared" si="21"/>
        <v>0</v>
      </c>
      <c r="BO65" s="112"/>
      <c r="BP65" s="113">
        <f t="shared" si="22"/>
        <v>0</v>
      </c>
      <c r="BQ65" s="112"/>
      <c r="BR65" s="113">
        <f t="shared" si="23"/>
        <v>0</v>
      </c>
    </row>
    <row r="66" spans="1:70" x14ac:dyDescent="0.3">
      <c r="A66" s="153" t="s">
        <v>77</v>
      </c>
      <c r="B66" s="153"/>
      <c r="C66" s="153"/>
      <c r="D66" s="158"/>
      <c r="E66" s="158"/>
      <c r="F66" s="158"/>
      <c r="G66" s="158"/>
      <c r="H66" s="158"/>
      <c r="I66" s="158"/>
      <c r="J66" s="105"/>
      <c r="K66" s="105"/>
      <c r="L66" s="105"/>
      <c r="M66" s="91"/>
      <c r="N66" s="100"/>
      <c r="T66" s="34"/>
      <c r="V66" s="34"/>
      <c r="W66" s="7"/>
      <c r="AA66" s="29"/>
      <c r="AB66" s="35"/>
      <c r="AC66" s="35"/>
      <c r="AD66" s="29"/>
      <c r="AE66" s="35"/>
      <c r="AG66" s="7"/>
      <c r="AH66" s="29"/>
      <c r="AI66" s="35"/>
      <c r="AJ66" s="29"/>
      <c r="AK66" s="35"/>
      <c r="AM66" s="10">
        <f t="shared" si="12"/>
        <v>0</v>
      </c>
      <c r="AN66" s="10">
        <f t="shared" si="13"/>
        <v>0</v>
      </c>
      <c r="AO66" s="127"/>
      <c r="AP66" s="10"/>
      <c r="AQ66" s="112"/>
      <c r="AR66" s="113"/>
      <c r="AS66" s="112"/>
      <c r="AT66" s="113"/>
      <c r="AU66" s="112"/>
      <c r="AV66" s="113"/>
      <c r="AW66" s="112"/>
      <c r="AX66" s="113"/>
      <c r="AY66" s="112"/>
      <c r="AZ66" s="113">
        <f t="shared" si="14"/>
        <v>0</v>
      </c>
      <c r="BA66" s="112"/>
      <c r="BB66" s="113">
        <f t="shared" si="15"/>
        <v>0</v>
      </c>
      <c r="BC66" s="112"/>
      <c r="BD66" s="113">
        <f t="shared" si="16"/>
        <v>0</v>
      </c>
      <c r="BE66" s="112"/>
      <c r="BF66" s="113">
        <f t="shared" si="17"/>
        <v>0</v>
      </c>
      <c r="BG66" s="112"/>
      <c r="BH66" s="113">
        <f t="shared" si="18"/>
        <v>0</v>
      </c>
      <c r="BI66" s="112"/>
      <c r="BJ66" s="113">
        <f t="shared" si="19"/>
        <v>0</v>
      </c>
      <c r="BK66" s="112"/>
      <c r="BL66" s="113">
        <f t="shared" si="20"/>
        <v>0</v>
      </c>
      <c r="BM66" s="112"/>
      <c r="BN66" s="113">
        <f t="shared" si="21"/>
        <v>0</v>
      </c>
      <c r="BO66" s="112"/>
      <c r="BP66" s="113">
        <f t="shared" si="22"/>
        <v>0</v>
      </c>
      <c r="BQ66" s="112"/>
      <c r="BR66" s="113">
        <f t="shared" si="23"/>
        <v>0</v>
      </c>
    </row>
    <row r="67" spans="1:70" x14ac:dyDescent="0.3">
      <c r="A67" s="158"/>
      <c r="B67" s="158"/>
      <c r="C67" s="158"/>
      <c r="D67" s="158"/>
      <c r="E67" s="158"/>
      <c r="F67" s="158"/>
      <c r="G67" s="158"/>
      <c r="H67" s="158"/>
      <c r="I67" s="158"/>
      <c r="J67" s="105"/>
      <c r="K67" s="105"/>
      <c r="L67" s="105"/>
      <c r="M67" s="91"/>
      <c r="N67" s="100"/>
      <c r="T67" s="34"/>
      <c r="V67" s="34"/>
      <c r="W67" s="7"/>
      <c r="AA67" s="29"/>
      <c r="AB67" s="35"/>
      <c r="AC67" s="35"/>
      <c r="AD67" s="29"/>
      <c r="AE67" s="35"/>
      <c r="AG67" s="7"/>
      <c r="AH67" s="29"/>
      <c r="AI67" s="35"/>
      <c r="AJ67" s="29"/>
      <c r="AK67" s="35"/>
      <c r="AM67" s="10">
        <f t="shared" si="12"/>
        <v>0</v>
      </c>
      <c r="AN67" s="10">
        <f t="shared" si="13"/>
        <v>0</v>
      </c>
      <c r="AO67" s="127"/>
      <c r="AP67" s="10"/>
      <c r="AQ67" s="112"/>
      <c r="AR67" s="113"/>
      <c r="AS67" s="112"/>
      <c r="AT67" s="113"/>
      <c r="AU67" s="112"/>
      <c r="AV67" s="113"/>
      <c r="AW67" s="112"/>
      <c r="AX67" s="113"/>
      <c r="AY67" s="112"/>
      <c r="AZ67" s="113">
        <f t="shared" si="14"/>
        <v>0</v>
      </c>
      <c r="BA67" s="112"/>
      <c r="BB67" s="113">
        <f t="shared" si="15"/>
        <v>0</v>
      </c>
      <c r="BC67" s="112"/>
      <c r="BD67" s="113">
        <f t="shared" si="16"/>
        <v>0</v>
      </c>
      <c r="BE67" s="112"/>
      <c r="BF67" s="113">
        <f t="shared" si="17"/>
        <v>0</v>
      </c>
      <c r="BG67" s="112"/>
      <c r="BH67" s="113">
        <f t="shared" si="18"/>
        <v>0</v>
      </c>
      <c r="BI67" s="112"/>
      <c r="BJ67" s="113">
        <f t="shared" si="19"/>
        <v>0</v>
      </c>
      <c r="BK67" s="112"/>
      <c r="BL67" s="113">
        <f t="shared" si="20"/>
        <v>0</v>
      </c>
      <c r="BM67" s="112"/>
      <c r="BN67" s="113">
        <f t="shared" si="21"/>
        <v>0</v>
      </c>
      <c r="BO67" s="112"/>
      <c r="BP67" s="113">
        <f t="shared" si="22"/>
        <v>0</v>
      </c>
      <c r="BQ67" s="112"/>
      <c r="BR67" s="113">
        <f t="shared" si="23"/>
        <v>0</v>
      </c>
    </row>
    <row r="68" spans="1:70" x14ac:dyDescent="0.3">
      <c r="A68" s="133" t="s">
        <v>184</v>
      </c>
      <c r="B68" s="133" t="s">
        <v>182</v>
      </c>
      <c r="C68" s="133"/>
      <c r="D68" s="133" t="s">
        <v>78</v>
      </c>
      <c r="E68" s="133" t="s">
        <v>386</v>
      </c>
      <c r="F68" s="133">
        <v>2010</v>
      </c>
      <c r="G68" s="138" t="s">
        <v>235</v>
      </c>
      <c r="H68" s="139">
        <v>3.15</v>
      </c>
      <c r="I68" s="133">
        <v>1500</v>
      </c>
      <c r="K68" s="134">
        <v>36</v>
      </c>
      <c r="L68" s="10">
        <f t="shared" ref="L68:L78" si="41">H68*K68</f>
        <v>113.39999999999999</v>
      </c>
      <c r="M68" s="89">
        <f t="shared" ref="M68:M78" si="42">K68*AI68</f>
        <v>801.54</v>
      </c>
      <c r="N68" s="11">
        <v>27.72</v>
      </c>
      <c r="R68" s="5">
        <f t="shared" si="39"/>
        <v>4.05</v>
      </c>
      <c r="S68" s="7">
        <f t="shared" si="24"/>
        <v>5.0624999999999991</v>
      </c>
      <c r="T68" s="34"/>
      <c r="U68" s="13">
        <f t="shared" si="25"/>
        <v>5.7857142857142856</v>
      </c>
      <c r="V68" s="34"/>
      <c r="W68" s="7">
        <f t="shared" ref="W68:W78" si="43">S68*$D$2</f>
        <v>6.7837499999999995</v>
      </c>
      <c r="X68" s="13">
        <f t="shared" si="1"/>
        <v>7.7528571428571436</v>
      </c>
      <c r="Z68" s="7">
        <f t="shared" si="2"/>
        <v>9.0254999999999992</v>
      </c>
      <c r="AA68" s="29">
        <f t="shared" si="26"/>
        <v>11.281874999999998</v>
      </c>
      <c r="AB68" s="35">
        <f t="shared" si="27"/>
        <v>12.893571428571429</v>
      </c>
      <c r="AC68" s="35">
        <f t="shared" ref="AC68:AC78" si="44">AB68/$D$3</f>
        <v>7.5401002506265664</v>
      </c>
      <c r="AD68" s="29">
        <f t="shared" ref="AD68:AE78" si="45">AA68/$D$4</f>
        <v>8.8833661417322816</v>
      </c>
      <c r="AE68" s="35">
        <f t="shared" si="3"/>
        <v>10.152418447694037</v>
      </c>
      <c r="AG68" s="7">
        <f t="shared" ref="AG68:AG78" si="46">Z68+6.56</f>
        <v>15.5855</v>
      </c>
      <c r="AH68" s="29">
        <f t="shared" si="28"/>
        <v>19.481874999999999</v>
      </c>
      <c r="AI68" s="35">
        <f t="shared" si="29"/>
        <v>22.265000000000001</v>
      </c>
      <c r="AJ68" s="29">
        <f t="shared" ref="AJ68:AJ78" si="47">(AG68/$AJ$9)*$AJ$10</f>
        <v>20.845606249999999</v>
      </c>
      <c r="AK68" s="35">
        <f t="shared" si="40"/>
        <v>26.470611111111111</v>
      </c>
      <c r="AM68" s="10">
        <f t="shared" si="12"/>
        <v>36</v>
      </c>
      <c r="AN68" s="10">
        <f t="shared" si="13"/>
        <v>0</v>
      </c>
      <c r="AO68" s="127">
        <v>12</v>
      </c>
      <c r="AP68" s="10"/>
      <c r="AQ68" s="112"/>
      <c r="AR68" s="113"/>
      <c r="AS68" s="112"/>
      <c r="AT68" s="113"/>
      <c r="AU68" s="112"/>
      <c r="AV68" s="113"/>
      <c r="AW68" s="112"/>
      <c r="AX68" s="113"/>
      <c r="AY68" s="112"/>
      <c r="AZ68" s="113">
        <f t="shared" si="14"/>
        <v>0</v>
      </c>
      <c r="BA68" s="112"/>
      <c r="BB68" s="113">
        <f t="shared" si="15"/>
        <v>0</v>
      </c>
      <c r="BC68" s="112"/>
      <c r="BD68" s="113">
        <f t="shared" si="16"/>
        <v>0</v>
      </c>
      <c r="BE68" s="112"/>
      <c r="BF68" s="113">
        <f t="shared" si="17"/>
        <v>0</v>
      </c>
      <c r="BG68" s="112"/>
      <c r="BH68" s="113">
        <f t="shared" si="18"/>
        <v>0</v>
      </c>
      <c r="BI68" s="112"/>
      <c r="BJ68" s="113">
        <f t="shared" si="19"/>
        <v>0</v>
      </c>
      <c r="BK68" s="112"/>
      <c r="BL68" s="113">
        <f t="shared" si="20"/>
        <v>0</v>
      </c>
      <c r="BM68" s="112"/>
      <c r="BN68" s="113">
        <f t="shared" si="21"/>
        <v>0</v>
      </c>
      <c r="BO68" s="112"/>
      <c r="BP68" s="113">
        <f t="shared" si="22"/>
        <v>0</v>
      </c>
      <c r="BQ68" s="112"/>
      <c r="BR68" s="113">
        <f t="shared" si="23"/>
        <v>0</v>
      </c>
    </row>
    <row r="69" spans="1:70" x14ac:dyDescent="0.3">
      <c r="A69" s="133" t="s">
        <v>184</v>
      </c>
      <c r="B69" s="133" t="s">
        <v>180</v>
      </c>
      <c r="C69" s="133"/>
      <c r="D69" s="133" t="s">
        <v>79</v>
      </c>
      <c r="E69" s="133" t="s">
        <v>80</v>
      </c>
      <c r="F69" s="133">
        <v>2011</v>
      </c>
      <c r="G69" s="138" t="s">
        <v>235</v>
      </c>
      <c r="H69" s="139">
        <v>3.5</v>
      </c>
      <c r="I69" s="133">
        <v>2000</v>
      </c>
      <c r="K69" s="131">
        <v>36</v>
      </c>
      <c r="L69" s="10">
        <f t="shared" si="41"/>
        <v>126</v>
      </c>
      <c r="M69" s="89">
        <f t="shared" si="42"/>
        <v>832.31999999999994</v>
      </c>
      <c r="N69" s="11">
        <v>43.2</v>
      </c>
      <c r="R69" s="5">
        <f t="shared" si="39"/>
        <v>4.4000000000000004</v>
      </c>
      <c r="S69" s="7">
        <f t="shared" si="24"/>
        <v>5.5</v>
      </c>
      <c r="T69" s="34"/>
      <c r="U69" s="13">
        <f t="shared" si="25"/>
        <v>6.2857142857142865</v>
      </c>
      <c r="V69" s="34"/>
      <c r="W69" s="7">
        <f t="shared" si="43"/>
        <v>7.37</v>
      </c>
      <c r="X69" s="13">
        <f t="shared" si="1"/>
        <v>8.4228571428571453</v>
      </c>
      <c r="Z69" s="7">
        <f t="shared" si="2"/>
        <v>9.6239999999999988</v>
      </c>
      <c r="AA69" s="29">
        <f t="shared" si="26"/>
        <v>12.029999999999998</v>
      </c>
      <c r="AB69" s="35">
        <f t="shared" si="27"/>
        <v>13.748571428571427</v>
      </c>
      <c r="AC69" s="35">
        <f t="shared" si="44"/>
        <v>8.0401002506265655</v>
      </c>
      <c r="AD69" s="29">
        <f t="shared" si="45"/>
        <v>9.4724409448818871</v>
      </c>
      <c r="AE69" s="35">
        <f t="shared" si="3"/>
        <v>10.82564679415073</v>
      </c>
      <c r="AG69" s="7">
        <f t="shared" si="46"/>
        <v>16.183999999999997</v>
      </c>
      <c r="AH69" s="29">
        <f t="shared" si="28"/>
        <v>20.229999999999997</v>
      </c>
      <c r="AI69" s="35">
        <f t="shared" si="29"/>
        <v>23.119999999999997</v>
      </c>
      <c r="AJ69" s="29">
        <f t="shared" si="47"/>
        <v>21.646099999999997</v>
      </c>
      <c r="AK69" s="35">
        <f t="shared" si="40"/>
        <v>27.487111111111108</v>
      </c>
      <c r="AM69" s="10">
        <f t="shared" si="12"/>
        <v>36</v>
      </c>
      <c r="AN69" s="10">
        <f t="shared" si="13"/>
        <v>0</v>
      </c>
      <c r="AO69" s="127">
        <v>12</v>
      </c>
      <c r="AP69" s="10"/>
      <c r="AQ69" s="112"/>
      <c r="AR69" s="113"/>
      <c r="AS69" s="112"/>
      <c r="AT69" s="113"/>
      <c r="AU69" s="112"/>
      <c r="AV69" s="113"/>
      <c r="AW69" s="112"/>
      <c r="AX69" s="113"/>
      <c r="AY69" s="112"/>
      <c r="AZ69" s="113">
        <f t="shared" si="14"/>
        <v>0</v>
      </c>
      <c r="BA69" s="112"/>
      <c r="BB69" s="113">
        <f t="shared" si="15"/>
        <v>0</v>
      </c>
      <c r="BC69" s="112"/>
      <c r="BD69" s="113">
        <f t="shared" si="16"/>
        <v>0</v>
      </c>
      <c r="BE69" s="112"/>
      <c r="BF69" s="113">
        <f t="shared" si="17"/>
        <v>0</v>
      </c>
      <c r="BG69" s="112"/>
      <c r="BH69" s="113">
        <f t="shared" si="18"/>
        <v>0</v>
      </c>
      <c r="BI69" s="112"/>
      <c r="BJ69" s="113">
        <f t="shared" si="19"/>
        <v>0</v>
      </c>
      <c r="BK69" s="112"/>
      <c r="BL69" s="113">
        <f t="shared" si="20"/>
        <v>0</v>
      </c>
      <c r="BM69" s="112"/>
      <c r="BN69" s="113">
        <f t="shared" si="21"/>
        <v>0</v>
      </c>
      <c r="BO69" s="112"/>
      <c r="BP69" s="113">
        <f t="shared" si="22"/>
        <v>0</v>
      </c>
      <c r="BQ69" s="112"/>
      <c r="BR69" s="113">
        <f t="shared" si="23"/>
        <v>0</v>
      </c>
    </row>
    <row r="70" spans="1:70" x14ac:dyDescent="0.3">
      <c r="A70" s="133" t="s">
        <v>185</v>
      </c>
      <c r="B70" s="133" t="s">
        <v>182</v>
      </c>
      <c r="C70" s="133"/>
      <c r="D70" s="133" t="s">
        <v>92</v>
      </c>
      <c r="E70" s="133" t="s">
        <v>384</v>
      </c>
      <c r="F70" s="133">
        <v>2012</v>
      </c>
      <c r="G70" s="138"/>
      <c r="H70" s="139">
        <v>3.5</v>
      </c>
      <c r="I70" s="133">
        <v>600</v>
      </c>
      <c r="K70" s="131">
        <v>60</v>
      </c>
      <c r="L70" s="10">
        <f t="shared" si="41"/>
        <v>210</v>
      </c>
      <c r="M70" s="89">
        <f t="shared" si="42"/>
        <v>1387.1999999999998</v>
      </c>
      <c r="N70" s="11">
        <v>0</v>
      </c>
      <c r="R70" s="5">
        <f t="shared" si="39"/>
        <v>4.4000000000000004</v>
      </c>
      <c r="S70" s="7">
        <f t="shared" si="24"/>
        <v>5.5</v>
      </c>
      <c r="T70" s="34"/>
      <c r="U70" s="13">
        <f t="shared" si="25"/>
        <v>6.2857142857142865</v>
      </c>
      <c r="V70" s="34"/>
      <c r="W70" s="7">
        <f t="shared" si="43"/>
        <v>7.37</v>
      </c>
      <c r="X70" s="13">
        <f t="shared" si="1"/>
        <v>8.4228571428571453</v>
      </c>
      <c r="Z70" s="7">
        <f t="shared" si="2"/>
        <v>9.6239999999999988</v>
      </c>
      <c r="AA70" s="29">
        <f t="shared" si="26"/>
        <v>12.029999999999998</v>
      </c>
      <c r="AB70" s="35">
        <f t="shared" si="27"/>
        <v>13.748571428571427</v>
      </c>
      <c r="AC70" s="35">
        <f t="shared" si="44"/>
        <v>8.0401002506265655</v>
      </c>
      <c r="AD70" s="29">
        <f t="shared" si="45"/>
        <v>9.4724409448818871</v>
      </c>
      <c r="AE70" s="35">
        <f t="shared" si="3"/>
        <v>10.82564679415073</v>
      </c>
      <c r="AG70" s="7">
        <f t="shared" si="46"/>
        <v>16.183999999999997</v>
      </c>
      <c r="AH70" s="29">
        <f t="shared" si="28"/>
        <v>20.229999999999997</v>
      </c>
      <c r="AI70" s="35">
        <f t="shared" si="29"/>
        <v>23.119999999999997</v>
      </c>
      <c r="AJ70" s="29">
        <f t="shared" si="47"/>
        <v>21.646099999999997</v>
      </c>
      <c r="AK70" s="35">
        <f t="shared" si="40"/>
        <v>27.487111111111108</v>
      </c>
      <c r="AL70" s="107">
        <v>27</v>
      </c>
      <c r="AM70" s="10">
        <f t="shared" si="12"/>
        <v>52</v>
      </c>
      <c r="AN70" s="10">
        <f t="shared" si="13"/>
        <v>8</v>
      </c>
      <c r="AO70" s="127">
        <v>36</v>
      </c>
      <c r="AP70" s="10"/>
      <c r="AQ70" s="112"/>
      <c r="AR70" s="113"/>
      <c r="AS70" s="112"/>
      <c r="AT70" s="113"/>
      <c r="AU70" s="112"/>
      <c r="AV70" s="113"/>
      <c r="AW70" s="112">
        <v>2</v>
      </c>
      <c r="AX70" s="113">
        <f>AW70*AL70</f>
        <v>54</v>
      </c>
      <c r="AY70" s="112"/>
      <c r="AZ70" s="113">
        <f t="shared" si="14"/>
        <v>0</v>
      </c>
      <c r="BA70" s="112"/>
      <c r="BB70" s="113">
        <f t="shared" si="15"/>
        <v>0</v>
      </c>
      <c r="BC70" s="112">
        <v>6</v>
      </c>
      <c r="BD70" s="113">
        <f t="shared" si="16"/>
        <v>162</v>
      </c>
      <c r="BE70" s="112"/>
      <c r="BF70" s="113">
        <f t="shared" si="17"/>
        <v>0</v>
      </c>
      <c r="BG70" s="112"/>
      <c r="BH70" s="113">
        <f t="shared" si="18"/>
        <v>0</v>
      </c>
      <c r="BI70" s="112"/>
      <c r="BJ70" s="113">
        <f t="shared" si="19"/>
        <v>0</v>
      </c>
      <c r="BK70" s="112"/>
      <c r="BL70" s="113">
        <f t="shared" si="20"/>
        <v>0</v>
      </c>
      <c r="BM70" s="112"/>
      <c r="BN70" s="113">
        <f t="shared" si="21"/>
        <v>0</v>
      </c>
      <c r="BO70" s="112"/>
      <c r="BP70" s="113">
        <f t="shared" si="22"/>
        <v>0</v>
      </c>
      <c r="BQ70" s="112"/>
      <c r="BR70" s="113">
        <f t="shared" si="23"/>
        <v>0</v>
      </c>
    </row>
    <row r="71" spans="1:70" x14ac:dyDescent="0.3">
      <c r="A71" s="133" t="s">
        <v>186</v>
      </c>
      <c r="B71" s="133" t="s">
        <v>182</v>
      </c>
      <c r="C71" s="133"/>
      <c r="D71" s="133" t="s">
        <v>81</v>
      </c>
      <c r="E71" s="133"/>
      <c r="F71" s="133">
        <v>2010</v>
      </c>
      <c r="G71" s="138"/>
      <c r="H71" s="139">
        <v>8.65</v>
      </c>
      <c r="I71" s="133">
        <v>500</v>
      </c>
      <c r="K71" s="134">
        <v>12</v>
      </c>
      <c r="L71" s="10">
        <f t="shared" si="41"/>
        <v>103.80000000000001</v>
      </c>
      <c r="M71" s="89">
        <f t="shared" si="42"/>
        <v>428.40857142857141</v>
      </c>
      <c r="N71" s="11">
        <v>0</v>
      </c>
      <c r="R71" s="5">
        <f t="shared" si="39"/>
        <v>9.5500000000000007</v>
      </c>
      <c r="S71" s="7">
        <f t="shared" si="24"/>
        <v>11.9375</v>
      </c>
      <c r="T71" s="34"/>
      <c r="U71" s="13">
        <f t="shared" si="25"/>
        <v>13.642857142857144</v>
      </c>
      <c r="V71" s="34"/>
      <c r="W71" s="7">
        <f t="shared" si="43"/>
        <v>15.996250000000002</v>
      </c>
      <c r="X71" s="13">
        <f t="shared" si="1"/>
        <v>18.281428571428574</v>
      </c>
      <c r="Z71" s="7">
        <f t="shared" si="2"/>
        <v>18.430499999999999</v>
      </c>
      <c r="AA71" s="29">
        <f t="shared" si="26"/>
        <v>23.038124999999997</v>
      </c>
      <c r="AB71" s="35">
        <f t="shared" si="27"/>
        <v>26.329285714285714</v>
      </c>
      <c r="AC71" s="35">
        <f t="shared" si="44"/>
        <v>15.397243107769423</v>
      </c>
      <c r="AD71" s="29">
        <f t="shared" si="45"/>
        <v>18.140255905511808</v>
      </c>
      <c r="AE71" s="35">
        <f t="shared" si="3"/>
        <v>20.731721034870642</v>
      </c>
      <c r="AG71" s="7">
        <f t="shared" si="46"/>
        <v>24.990499999999997</v>
      </c>
      <c r="AH71" s="29">
        <f t="shared" si="28"/>
        <v>31.238124999999997</v>
      </c>
      <c r="AI71" s="35">
        <f t="shared" si="29"/>
        <v>35.700714285714284</v>
      </c>
      <c r="AJ71" s="29">
        <f t="shared" si="47"/>
        <v>33.424793749999999</v>
      </c>
      <c r="AK71" s="35">
        <f t="shared" si="40"/>
        <v>42.444182539682537</v>
      </c>
      <c r="AL71" s="107">
        <v>42</v>
      </c>
      <c r="AM71" s="10">
        <f t="shared" si="12"/>
        <v>10</v>
      </c>
      <c r="AN71" s="10">
        <f t="shared" si="13"/>
        <v>2</v>
      </c>
      <c r="AO71" s="127">
        <v>12</v>
      </c>
      <c r="AP71" s="10"/>
      <c r="AQ71" s="112"/>
      <c r="AR71" s="113"/>
      <c r="AS71" s="112"/>
      <c r="AT71" s="113"/>
      <c r="AU71" s="112"/>
      <c r="AV71" s="113"/>
      <c r="AW71" s="112">
        <v>2</v>
      </c>
      <c r="AX71" s="113">
        <f>AW71*AL71</f>
        <v>84</v>
      </c>
      <c r="AY71" s="112"/>
      <c r="AZ71" s="113">
        <f t="shared" si="14"/>
        <v>0</v>
      </c>
      <c r="BA71" s="112"/>
      <c r="BB71" s="113">
        <f t="shared" si="15"/>
        <v>0</v>
      </c>
      <c r="BC71" s="112"/>
      <c r="BD71" s="113">
        <f t="shared" si="16"/>
        <v>0</v>
      </c>
      <c r="BE71" s="112"/>
      <c r="BF71" s="113">
        <f t="shared" si="17"/>
        <v>0</v>
      </c>
      <c r="BG71" s="112"/>
      <c r="BH71" s="113">
        <f t="shared" si="18"/>
        <v>0</v>
      </c>
      <c r="BI71" s="112"/>
      <c r="BJ71" s="113">
        <f t="shared" si="19"/>
        <v>0</v>
      </c>
      <c r="BK71" s="112"/>
      <c r="BL71" s="113">
        <f t="shared" si="20"/>
        <v>0</v>
      </c>
      <c r="BM71" s="112"/>
      <c r="BN71" s="113">
        <f t="shared" si="21"/>
        <v>0</v>
      </c>
      <c r="BO71" s="112"/>
      <c r="BP71" s="113">
        <f t="shared" si="22"/>
        <v>0</v>
      </c>
      <c r="BQ71" s="112"/>
      <c r="BR71" s="113">
        <f t="shared" si="23"/>
        <v>0</v>
      </c>
    </row>
    <row r="72" spans="1:70" x14ac:dyDescent="0.3">
      <c r="A72" s="133" t="s">
        <v>186</v>
      </c>
      <c r="B72" s="133" t="s">
        <v>180</v>
      </c>
      <c r="C72" s="133"/>
      <c r="D72" s="133" t="s">
        <v>81</v>
      </c>
      <c r="E72" s="133"/>
      <c r="F72" s="133">
        <v>2012</v>
      </c>
      <c r="G72" s="138"/>
      <c r="H72" s="139">
        <v>8.65</v>
      </c>
      <c r="I72" s="133">
        <v>500</v>
      </c>
      <c r="K72" s="131">
        <v>12</v>
      </c>
      <c r="L72" s="10">
        <f t="shared" si="41"/>
        <v>103.80000000000001</v>
      </c>
      <c r="M72" s="89">
        <f t="shared" si="42"/>
        <v>428.40857142857141</v>
      </c>
      <c r="N72" s="11">
        <v>0</v>
      </c>
      <c r="R72" s="5">
        <f t="shared" si="39"/>
        <v>9.5500000000000007</v>
      </c>
      <c r="S72" s="7">
        <f t="shared" si="24"/>
        <v>11.9375</v>
      </c>
      <c r="T72" s="34"/>
      <c r="U72" s="13">
        <f t="shared" si="25"/>
        <v>13.642857142857144</v>
      </c>
      <c r="V72" s="34"/>
      <c r="W72" s="7">
        <f t="shared" si="43"/>
        <v>15.996250000000002</v>
      </c>
      <c r="X72" s="13">
        <f t="shared" si="1"/>
        <v>18.281428571428574</v>
      </c>
      <c r="Z72" s="7">
        <f t="shared" si="2"/>
        <v>18.430499999999999</v>
      </c>
      <c r="AA72" s="29">
        <f t="shared" si="26"/>
        <v>23.038124999999997</v>
      </c>
      <c r="AB72" s="35">
        <f t="shared" si="27"/>
        <v>26.329285714285714</v>
      </c>
      <c r="AC72" s="35">
        <f t="shared" si="44"/>
        <v>15.397243107769423</v>
      </c>
      <c r="AD72" s="29">
        <f t="shared" si="45"/>
        <v>18.140255905511808</v>
      </c>
      <c r="AE72" s="35">
        <f t="shared" si="3"/>
        <v>20.731721034870642</v>
      </c>
      <c r="AG72" s="7">
        <f t="shared" si="46"/>
        <v>24.990499999999997</v>
      </c>
      <c r="AH72" s="29">
        <f t="shared" si="28"/>
        <v>31.238124999999997</v>
      </c>
      <c r="AI72" s="35">
        <f t="shared" si="29"/>
        <v>35.700714285714284</v>
      </c>
      <c r="AJ72" s="29">
        <f t="shared" si="47"/>
        <v>33.424793749999999</v>
      </c>
      <c r="AK72" s="35">
        <f t="shared" si="40"/>
        <v>42.444182539682537</v>
      </c>
      <c r="AM72" s="10">
        <f t="shared" si="12"/>
        <v>12</v>
      </c>
      <c r="AN72" s="10">
        <f t="shared" si="13"/>
        <v>0</v>
      </c>
      <c r="AO72" s="127">
        <v>12</v>
      </c>
      <c r="AP72" s="10"/>
      <c r="AQ72" s="112"/>
      <c r="AR72" s="113"/>
      <c r="AS72" s="112"/>
      <c r="AT72" s="113"/>
      <c r="AU72" s="112"/>
      <c r="AV72" s="113"/>
      <c r="AW72" s="112"/>
      <c r="AX72" s="113"/>
      <c r="AY72" s="112"/>
      <c r="AZ72" s="113">
        <f t="shared" si="14"/>
        <v>0</v>
      </c>
      <c r="BA72" s="112"/>
      <c r="BB72" s="113">
        <f t="shared" si="15"/>
        <v>0</v>
      </c>
      <c r="BC72" s="112"/>
      <c r="BD72" s="113">
        <f t="shared" si="16"/>
        <v>0</v>
      </c>
      <c r="BE72" s="112"/>
      <c r="BF72" s="113">
        <f t="shared" si="17"/>
        <v>0</v>
      </c>
      <c r="BG72" s="112"/>
      <c r="BH72" s="113">
        <f t="shared" si="18"/>
        <v>0</v>
      </c>
      <c r="BI72" s="112"/>
      <c r="BJ72" s="113">
        <f t="shared" si="19"/>
        <v>0</v>
      </c>
      <c r="BK72" s="112"/>
      <c r="BL72" s="113">
        <f t="shared" si="20"/>
        <v>0</v>
      </c>
      <c r="BM72" s="112"/>
      <c r="BN72" s="113">
        <f t="shared" si="21"/>
        <v>0</v>
      </c>
      <c r="BO72" s="112"/>
      <c r="BP72" s="113">
        <f t="shared" si="22"/>
        <v>0</v>
      </c>
      <c r="BQ72" s="112"/>
      <c r="BR72" s="113">
        <f t="shared" si="23"/>
        <v>0</v>
      </c>
    </row>
    <row r="73" spans="1:70" x14ac:dyDescent="0.3">
      <c r="A73" s="133" t="s">
        <v>82</v>
      </c>
      <c r="B73" s="133" t="s">
        <v>182</v>
      </c>
      <c r="C73" s="133"/>
      <c r="D73" s="133" t="s">
        <v>97</v>
      </c>
      <c r="E73" s="133"/>
      <c r="F73" s="133">
        <v>2011</v>
      </c>
      <c r="G73" s="138"/>
      <c r="H73" s="139">
        <v>6.8</v>
      </c>
      <c r="I73" s="133">
        <v>600</v>
      </c>
      <c r="K73" s="10"/>
      <c r="L73" s="10">
        <f t="shared" si="41"/>
        <v>0</v>
      </c>
      <c r="M73" s="89">
        <f t="shared" si="42"/>
        <v>0</v>
      </c>
      <c r="N73" s="11"/>
      <c r="R73" s="5">
        <f t="shared" si="39"/>
        <v>7.7</v>
      </c>
      <c r="S73" s="7">
        <f t="shared" si="24"/>
        <v>9.625</v>
      </c>
      <c r="T73" s="34"/>
      <c r="U73" s="13">
        <f t="shared" si="25"/>
        <v>11.000000000000002</v>
      </c>
      <c r="V73" s="34"/>
      <c r="W73" s="7">
        <f t="shared" si="43"/>
        <v>12.897500000000001</v>
      </c>
      <c r="X73" s="13">
        <f t="shared" si="1"/>
        <v>14.740000000000004</v>
      </c>
      <c r="Z73" s="7">
        <f t="shared" si="2"/>
        <v>15.266999999999999</v>
      </c>
      <c r="AA73" s="29">
        <f t="shared" si="26"/>
        <v>19.083749999999998</v>
      </c>
      <c r="AB73" s="35">
        <f t="shared" si="27"/>
        <v>21.810000000000002</v>
      </c>
      <c r="AC73" s="35">
        <f t="shared" si="44"/>
        <v>12.754385964912283</v>
      </c>
      <c r="AD73" s="29">
        <f t="shared" si="45"/>
        <v>15.026574803149606</v>
      </c>
      <c r="AE73" s="35">
        <f t="shared" si="3"/>
        <v>17.173228346456696</v>
      </c>
      <c r="AG73" s="7">
        <f t="shared" si="46"/>
        <v>21.826999999999998</v>
      </c>
      <c r="AH73" s="29">
        <f t="shared" si="28"/>
        <v>27.283749999999998</v>
      </c>
      <c r="AI73" s="35">
        <f t="shared" si="29"/>
        <v>31.181428571428572</v>
      </c>
      <c r="AJ73" s="29">
        <f t="shared" si="47"/>
        <v>29.1936125</v>
      </c>
      <c r="AK73" s="35">
        <f t="shared" si="40"/>
        <v>37.07125396825397</v>
      </c>
      <c r="AM73" s="10">
        <f t="shared" si="12"/>
        <v>0</v>
      </c>
      <c r="AN73" s="10">
        <f t="shared" si="13"/>
        <v>0</v>
      </c>
      <c r="AO73" s="127"/>
      <c r="AP73" s="10"/>
      <c r="AQ73" s="112"/>
      <c r="AR73" s="113"/>
      <c r="AS73" s="112"/>
      <c r="AT73" s="113"/>
      <c r="AU73" s="112"/>
      <c r="AV73" s="113"/>
      <c r="AW73" s="112"/>
      <c r="AX73" s="113"/>
      <c r="AY73" s="112"/>
      <c r="AZ73" s="113">
        <f t="shared" si="14"/>
        <v>0</v>
      </c>
      <c r="BA73" s="112"/>
      <c r="BB73" s="113">
        <f t="shared" si="15"/>
        <v>0</v>
      </c>
      <c r="BC73" s="112"/>
      <c r="BD73" s="113">
        <f t="shared" si="16"/>
        <v>0</v>
      </c>
      <c r="BE73" s="112"/>
      <c r="BF73" s="113">
        <f t="shared" si="17"/>
        <v>0</v>
      </c>
      <c r="BG73" s="112"/>
      <c r="BH73" s="113">
        <f t="shared" si="18"/>
        <v>0</v>
      </c>
      <c r="BI73" s="112"/>
      <c r="BJ73" s="113">
        <f t="shared" si="19"/>
        <v>0</v>
      </c>
      <c r="BK73" s="112"/>
      <c r="BL73" s="113">
        <f t="shared" si="20"/>
        <v>0</v>
      </c>
      <c r="BM73" s="112"/>
      <c r="BN73" s="113">
        <f t="shared" si="21"/>
        <v>0</v>
      </c>
      <c r="BO73" s="112"/>
      <c r="BP73" s="113">
        <f t="shared" si="22"/>
        <v>0</v>
      </c>
      <c r="BQ73" s="112"/>
      <c r="BR73" s="113">
        <f t="shared" si="23"/>
        <v>0</v>
      </c>
    </row>
    <row r="74" spans="1:70" x14ac:dyDescent="0.3">
      <c r="A74" s="133" t="s">
        <v>83</v>
      </c>
      <c r="B74" s="133" t="s">
        <v>182</v>
      </c>
      <c r="C74" s="133"/>
      <c r="D74" s="133" t="s">
        <v>84</v>
      </c>
      <c r="E74" s="133"/>
      <c r="F74" s="133">
        <v>2011</v>
      </c>
      <c r="G74" s="138"/>
      <c r="H74" s="139">
        <v>24.3</v>
      </c>
      <c r="I74" s="133">
        <v>120</v>
      </c>
      <c r="J74" s="12">
        <v>6</v>
      </c>
      <c r="K74" s="131">
        <v>18</v>
      </c>
      <c r="L74" s="10">
        <f t="shared" si="41"/>
        <v>437.40000000000003</v>
      </c>
      <c r="M74" s="89">
        <f t="shared" si="42"/>
        <v>1330.7657142857145</v>
      </c>
      <c r="N74" s="11">
        <v>53</v>
      </c>
      <c r="R74" s="5">
        <f t="shared" si="39"/>
        <v>25.2</v>
      </c>
      <c r="S74" s="7">
        <f t="shared" si="24"/>
        <v>31.499999999999996</v>
      </c>
      <c r="T74" s="34"/>
      <c r="U74" s="13">
        <f t="shared" si="25"/>
        <v>36</v>
      </c>
      <c r="V74" s="34"/>
      <c r="W74" s="7">
        <f t="shared" si="43"/>
        <v>42.21</v>
      </c>
      <c r="X74" s="13">
        <f t="shared" si="1"/>
        <v>48.24</v>
      </c>
      <c r="Z74" s="7">
        <f t="shared" si="2"/>
        <v>45.192</v>
      </c>
      <c r="AA74" s="29">
        <f t="shared" si="26"/>
        <v>56.489999999999995</v>
      </c>
      <c r="AB74" s="35">
        <f t="shared" si="27"/>
        <v>64.56</v>
      </c>
      <c r="AC74" s="35">
        <f t="shared" si="44"/>
        <v>37.754385964912281</v>
      </c>
      <c r="AD74" s="29">
        <f t="shared" si="45"/>
        <v>44.480314960629919</v>
      </c>
      <c r="AE74" s="35">
        <f t="shared" si="3"/>
        <v>50.834645669291341</v>
      </c>
      <c r="AG74" s="7">
        <f t="shared" si="46"/>
        <v>51.752000000000002</v>
      </c>
      <c r="AH74" s="29">
        <f t="shared" si="28"/>
        <v>64.69</v>
      </c>
      <c r="AI74" s="35">
        <f t="shared" si="29"/>
        <v>73.931428571428583</v>
      </c>
      <c r="AJ74" s="29">
        <f t="shared" si="47"/>
        <v>69.218299999999999</v>
      </c>
      <c r="AK74" s="35">
        <f t="shared" si="40"/>
        <v>87.896253968253987</v>
      </c>
      <c r="AM74" s="10">
        <f t="shared" si="12"/>
        <v>18</v>
      </c>
      <c r="AN74" s="10">
        <f t="shared" si="13"/>
        <v>0</v>
      </c>
      <c r="AO74" s="127">
        <v>18</v>
      </c>
      <c r="AP74" s="10"/>
      <c r="AQ74" s="112"/>
      <c r="AR74" s="113"/>
      <c r="AS74" s="112"/>
      <c r="AT74" s="113"/>
      <c r="AU74" s="112"/>
      <c r="AV74" s="113"/>
      <c r="AW74" s="112"/>
      <c r="AX74" s="113"/>
      <c r="AY74" s="112"/>
      <c r="AZ74" s="113">
        <f t="shared" si="14"/>
        <v>0</v>
      </c>
      <c r="BA74" s="112"/>
      <c r="BB74" s="113">
        <f t="shared" si="15"/>
        <v>0</v>
      </c>
      <c r="BC74" s="112"/>
      <c r="BD74" s="113">
        <f t="shared" si="16"/>
        <v>0</v>
      </c>
      <c r="BE74" s="112"/>
      <c r="BF74" s="113">
        <f t="shared" si="17"/>
        <v>0</v>
      </c>
      <c r="BG74" s="112"/>
      <c r="BH74" s="113">
        <f t="shared" si="18"/>
        <v>0</v>
      </c>
      <c r="BI74" s="112"/>
      <c r="BJ74" s="113">
        <f t="shared" si="19"/>
        <v>0</v>
      </c>
      <c r="BK74" s="112"/>
      <c r="BL74" s="113">
        <f t="shared" si="20"/>
        <v>0</v>
      </c>
      <c r="BM74" s="112"/>
      <c r="BN74" s="113">
        <f t="shared" si="21"/>
        <v>0</v>
      </c>
      <c r="BO74" s="112"/>
      <c r="BP74" s="113">
        <f t="shared" si="22"/>
        <v>0</v>
      </c>
      <c r="BQ74" s="112"/>
      <c r="BR74" s="113">
        <f t="shared" si="23"/>
        <v>0</v>
      </c>
    </row>
    <row r="75" spans="1:70" x14ac:dyDescent="0.3">
      <c r="A75" s="133" t="s">
        <v>85</v>
      </c>
      <c r="B75" s="133" t="s">
        <v>182</v>
      </c>
      <c r="C75" s="133"/>
      <c r="D75" s="133" t="s">
        <v>86</v>
      </c>
      <c r="E75" s="133"/>
      <c r="F75" s="133">
        <v>2008</v>
      </c>
      <c r="G75" s="138"/>
      <c r="H75" s="139">
        <v>6.5</v>
      </c>
      <c r="I75" s="133">
        <v>600</v>
      </c>
      <c r="K75" s="131">
        <v>12</v>
      </c>
      <c r="L75" s="10">
        <f t="shared" si="41"/>
        <v>78</v>
      </c>
      <c r="M75" s="89">
        <f t="shared" si="42"/>
        <v>365.38285714285718</v>
      </c>
      <c r="N75" s="11">
        <v>0</v>
      </c>
      <c r="R75" s="5">
        <f t="shared" si="39"/>
        <v>7.4</v>
      </c>
      <c r="S75" s="7">
        <f t="shared" si="24"/>
        <v>9.25</v>
      </c>
      <c r="T75" s="34"/>
      <c r="U75" s="13">
        <f t="shared" si="25"/>
        <v>10.571428571428573</v>
      </c>
      <c r="V75" s="34"/>
      <c r="W75" s="7">
        <f t="shared" si="43"/>
        <v>12.395000000000001</v>
      </c>
      <c r="X75" s="13">
        <f t="shared" si="1"/>
        <v>14.165714285714289</v>
      </c>
      <c r="Z75" s="7">
        <f t="shared" si="2"/>
        <v>14.754</v>
      </c>
      <c r="AA75" s="29">
        <f t="shared" si="26"/>
        <v>18.442499999999999</v>
      </c>
      <c r="AB75" s="35">
        <f t="shared" si="27"/>
        <v>21.077142857142857</v>
      </c>
      <c r="AC75" s="35">
        <f t="shared" si="44"/>
        <v>12.325814536340852</v>
      </c>
      <c r="AD75" s="29">
        <f t="shared" si="45"/>
        <v>14.521653543307085</v>
      </c>
      <c r="AE75" s="35">
        <f t="shared" si="3"/>
        <v>16.596175478065241</v>
      </c>
      <c r="AG75" s="7">
        <f t="shared" si="46"/>
        <v>21.314</v>
      </c>
      <c r="AH75" s="29">
        <f t="shared" si="28"/>
        <v>26.642499999999998</v>
      </c>
      <c r="AI75" s="35">
        <f t="shared" si="29"/>
        <v>30.44857142857143</v>
      </c>
      <c r="AJ75" s="29">
        <f t="shared" si="47"/>
        <v>28.507474999999999</v>
      </c>
      <c r="AK75" s="35">
        <f t="shared" si="40"/>
        <v>36.199968253968251</v>
      </c>
      <c r="AM75" s="10">
        <f t="shared" si="12"/>
        <v>12</v>
      </c>
      <c r="AN75" s="10">
        <f t="shared" si="13"/>
        <v>0</v>
      </c>
      <c r="AO75" s="127">
        <v>12</v>
      </c>
      <c r="AP75" s="10"/>
      <c r="AQ75" s="112"/>
      <c r="AR75" s="113"/>
      <c r="AS75" s="112"/>
      <c r="AT75" s="113"/>
      <c r="AU75" s="112"/>
      <c r="AV75" s="113"/>
      <c r="AW75" s="112"/>
      <c r="AX75" s="113"/>
      <c r="AY75" s="112"/>
      <c r="AZ75" s="113">
        <f t="shared" si="14"/>
        <v>0</v>
      </c>
      <c r="BA75" s="112"/>
      <c r="BB75" s="113">
        <f t="shared" si="15"/>
        <v>0</v>
      </c>
      <c r="BC75" s="112"/>
      <c r="BD75" s="113">
        <f t="shared" si="16"/>
        <v>0</v>
      </c>
      <c r="BE75" s="112"/>
      <c r="BF75" s="113">
        <f t="shared" si="17"/>
        <v>0</v>
      </c>
      <c r="BG75" s="112"/>
      <c r="BH75" s="113">
        <f t="shared" si="18"/>
        <v>0</v>
      </c>
      <c r="BI75" s="112"/>
      <c r="BJ75" s="113">
        <f t="shared" si="19"/>
        <v>0</v>
      </c>
      <c r="BK75" s="112"/>
      <c r="BL75" s="113">
        <f t="shared" si="20"/>
        <v>0</v>
      </c>
      <c r="BM75" s="112"/>
      <c r="BN75" s="113">
        <f t="shared" si="21"/>
        <v>0</v>
      </c>
      <c r="BO75" s="112"/>
      <c r="BP75" s="113">
        <f t="shared" si="22"/>
        <v>0</v>
      </c>
      <c r="BQ75" s="112"/>
      <c r="BR75" s="113">
        <f t="shared" si="23"/>
        <v>0</v>
      </c>
    </row>
    <row r="76" spans="1:70" ht="15" customHeight="1" x14ac:dyDescent="0.3">
      <c r="A76" s="133" t="s">
        <v>87</v>
      </c>
      <c r="B76" s="133" t="s">
        <v>182</v>
      </c>
      <c r="C76" s="133"/>
      <c r="D76" s="133" t="s">
        <v>86</v>
      </c>
      <c r="E76" s="133"/>
      <c r="F76" s="133">
        <v>2010</v>
      </c>
      <c r="G76" s="138"/>
      <c r="H76" s="139">
        <v>8</v>
      </c>
      <c r="I76" s="133">
        <v>600</v>
      </c>
      <c r="K76" s="131">
        <v>12</v>
      </c>
      <c r="L76" s="10">
        <f t="shared" si="41"/>
        <v>96</v>
      </c>
      <c r="M76" s="89">
        <f t="shared" si="42"/>
        <v>409.35428571428577</v>
      </c>
      <c r="N76" s="11">
        <v>0</v>
      </c>
      <c r="R76" s="5">
        <f t="shared" si="39"/>
        <v>8.9</v>
      </c>
      <c r="S76" s="7">
        <f t="shared" si="24"/>
        <v>11.125</v>
      </c>
      <c r="T76" s="34"/>
      <c r="U76" s="13">
        <f t="shared" si="25"/>
        <v>12.714285714285715</v>
      </c>
      <c r="V76" s="34"/>
      <c r="W76" s="7">
        <f t="shared" si="43"/>
        <v>14.907500000000001</v>
      </c>
      <c r="X76" s="13">
        <f t="shared" ref="X76:X142" si="48">U76*$D$2</f>
        <v>17.037142857142861</v>
      </c>
      <c r="Z76" s="7">
        <f t="shared" ref="Z76:Z142" si="49">(R76*$D$3)+1.9+0.2</f>
        <v>17.318999999999999</v>
      </c>
      <c r="AA76" s="29">
        <f t="shared" si="26"/>
        <v>21.648749999999996</v>
      </c>
      <c r="AB76" s="35">
        <f t="shared" si="27"/>
        <v>24.741428571428571</v>
      </c>
      <c r="AC76" s="35">
        <f t="shared" si="44"/>
        <v>14.468671679197994</v>
      </c>
      <c r="AD76" s="29">
        <f t="shared" si="45"/>
        <v>17.046259842519682</v>
      </c>
      <c r="AE76" s="35">
        <f t="shared" si="45"/>
        <v>19.481439820022498</v>
      </c>
      <c r="AG76" s="7">
        <f t="shared" si="46"/>
        <v>23.878999999999998</v>
      </c>
      <c r="AH76" s="29">
        <f t="shared" si="28"/>
        <v>29.848749999999995</v>
      </c>
      <c r="AI76" s="35">
        <f t="shared" si="29"/>
        <v>34.112857142857145</v>
      </c>
      <c r="AJ76" s="29">
        <f t="shared" si="47"/>
        <v>31.938162499999997</v>
      </c>
      <c r="AK76" s="35">
        <f t="shared" si="40"/>
        <v>40.556396825396824</v>
      </c>
      <c r="AM76" s="10">
        <f t="shared" si="12"/>
        <v>12</v>
      </c>
      <c r="AN76" s="10">
        <f t="shared" si="13"/>
        <v>0</v>
      </c>
      <c r="AO76" s="127">
        <v>12</v>
      </c>
      <c r="AP76" s="10"/>
      <c r="AQ76" s="112"/>
      <c r="AR76" s="113"/>
      <c r="AS76" s="112"/>
      <c r="AT76" s="113"/>
      <c r="AU76" s="112"/>
      <c r="AV76" s="113"/>
      <c r="AW76" s="112"/>
      <c r="AX76" s="113"/>
      <c r="AY76" s="112"/>
      <c r="AZ76" s="113">
        <f t="shared" si="14"/>
        <v>0</v>
      </c>
      <c r="BA76" s="112"/>
      <c r="BB76" s="113">
        <f t="shared" si="15"/>
        <v>0</v>
      </c>
      <c r="BC76" s="112"/>
      <c r="BD76" s="113">
        <f t="shared" si="16"/>
        <v>0</v>
      </c>
      <c r="BE76" s="112"/>
      <c r="BF76" s="113">
        <f t="shared" si="17"/>
        <v>0</v>
      </c>
      <c r="BG76" s="112"/>
      <c r="BH76" s="113">
        <f t="shared" si="18"/>
        <v>0</v>
      </c>
      <c r="BI76" s="112"/>
      <c r="BJ76" s="113">
        <f t="shared" si="19"/>
        <v>0</v>
      </c>
      <c r="BK76" s="112"/>
      <c r="BL76" s="113">
        <f t="shared" si="20"/>
        <v>0</v>
      </c>
      <c r="BM76" s="112"/>
      <c r="BN76" s="113">
        <f t="shared" si="21"/>
        <v>0</v>
      </c>
      <c r="BO76" s="112"/>
      <c r="BP76" s="113">
        <f t="shared" si="22"/>
        <v>0</v>
      </c>
      <c r="BQ76" s="112"/>
      <c r="BR76" s="113">
        <f t="shared" si="23"/>
        <v>0</v>
      </c>
    </row>
    <row r="77" spans="1:70" x14ac:dyDescent="0.3">
      <c r="A77" s="133" t="s">
        <v>88</v>
      </c>
      <c r="B77" s="133" t="s">
        <v>182</v>
      </c>
      <c r="C77" s="133"/>
      <c r="D77" s="140" t="s">
        <v>419</v>
      </c>
      <c r="E77" s="133"/>
      <c r="F77" s="133">
        <v>2008</v>
      </c>
      <c r="G77" s="138"/>
      <c r="H77" s="139">
        <v>9.73</v>
      </c>
      <c r="I77" s="133">
        <v>350</v>
      </c>
      <c r="J77" s="12">
        <v>12</v>
      </c>
      <c r="K77" s="131">
        <v>48</v>
      </c>
      <c r="L77" s="10">
        <f t="shared" si="41"/>
        <v>467.04</v>
      </c>
      <c r="M77" s="89">
        <f t="shared" si="42"/>
        <v>1840.2719999999999</v>
      </c>
      <c r="N77" s="11">
        <v>54.58</v>
      </c>
      <c r="R77" s="5">
        <f t="shared" si="39"/>
        <v>10.63</v>
      </c>
      <c r="S77" s="7">
        <f t="shared" si="24"/>
        <v>13.2875</v>
      </c>
      <c r="T77" s="34"/>
      <c r="U77" s="13">
        <f t="shared" si="25"/>
        <v>15.185714285714289</v>
      </c>
      <c r="V77" s="34"/>
      <c r="W77" s="7">
        <f t="shared" si="43"/>
        <v>17.805250000000001</v>
      </c>
      <c r="X77" s="13">
        <f t="shared" si="48"/>
        <v>20.348857142857149</v>
      </c>
      <c r="Z77" s="7">
        <f t="shared" si="49"/>
        <v>20.2773</v>
      </c>
      <c r="AA77" s="29">
        <f t="shared" si="26"/>
        <v>25.346625</v>
      </c>
      <c r="AB77" s="35">
        <f t="shared" si="27"/>
        <v>28.967571428571432</v>
      </c>
      <c r="AC77" s="35">
        <f t="shared" si="44"/>
        <v>16.940100250626568</v>
      </c>
      <c r="AD77" s="29">
        <f t="shared" si="45"/>
        <v>19.957972440944882</v>
      </c>
      <c r="AE77" s="35">
        <f t="shared" si="45"/>
        <v>22.809111361079868</v>
      </c>
      <c r="AG77" s="7">
        <f t="shared" si="46"/>
        <v>26.837299999999999</v>
      </c>
      <c r="AH77" s="29">
        <f t="shared" si="28"/>
        <v>33.546624999999999</v>
      </c>
      <c r="AI77" s="35">
        <f t="shared" si="29"/>
        <v>38.338999999999999</v>
      </c>
      <c r="AJ77" s="29">
        <f t="shared" si="47"/>
        <v>35.89488875</v>
      </c>
      <c r="AK77" s="35">
        <f t="shared" si="40"/>
        <v>45.58081111111111</v>
      </c>
      <c r="AL77" s="107">
        <v>46</v>
      </c>
      <c r="AM77" s="10">
        <f t="shared" ref="AM77:AM140" si="50">K77-AN77</f>
        <v>36</v>
      </c>
      <c r="AN77" s="10">
        <f t="shared" ref="AN77:AN140" si="51">AQ77+AS77+AU77+AW77+AY77+BA77+BC77+BE77+BG77++BI77+BK77</f>
        <v>12</v>
      </c>
      <c r="AO77" s="127">
        <v>24</v>
      </c>
      <c r="AP77" s="10"/>
      <c r="AQ77" s="112"/>
      <c r="AR77" s="113"/>
      <c r="AS77" s="112"/>
      <c r="AT77" s="113"/>
      <c r="AU77" s="112"/>
      <c r="AV77" s="113"/>
      <c r="AW77" s="112"/>
      <c r="AX77" s="113"/>
      <c r="AY77" s="112"/>
      <c r="AZ77" s="113">
        <f t="shared" ref="AZ77:AZ140" si="52">AY77*AL77</f>
        <v>0</v>
      </c>
      <c r="BA77" s="112"/>
      <c r="BB77" s="113">
        <f t="shared" ref="BB77:BB140" si="53">BA77*AL77</f>
        <v>0</v>
      </c>
      <c r="BC77" s="112"/>
      <c r="BD77" s="113">
        <f t="shared" ref="BD77:BD140" si="54">BC77*AL77</f>
        <v>0</v>
      </c>
      <c r="BE77" s="112"/>
      <c r="BF77" s="113">
        <f t="shared" ref="BF77:BF140" si="55">BE77*AL77</f>
        <v>0</v>
      </c>
      <c r="BG77" s="112"/>
      <c r="BH77" s="113">
        <f t="shared" ref="BH77:BH140" si="56">BG77*AL77</f>
        <v>0</v>
      </c>
      <c r="BI77" s="112"/>
      <c r="BJ77" s="113">
        <f t="shared" ref="BJ77:BJ140" si="57">BI77*AL77</f>
        <v>0</v>
      </c>
      <c r="BK77" s="112">
        <v>12</v>
      </c>
      <c r="BL77" s="113">
        <f>BK77*AL77</f>
        <v>552</v>
      </c>
      <c r="BM77" s="112"/>
      <c r="BN77" s="113">
        <f t="shared" ref="BN77:BN140" si="58">BM77*AN77</f>
        <v>0</v>
      </c>
      <c r="BO77" s="112"/>
      <c r="BP77" s="113">
        <f t="shared" ref="BP77:BP140" si="59">BO77*AP77</f>
        <v>0</v>
      </c>
      <c r="BQ77" s="112"/>
      <c r="BR77" s="113">
        <f t="shared" ref="BR77:BR140" si="60">BQ77*AR77</f>
        <v>0</v>
      </c>
    </row>
    <row r="78" spans="1:70" x14ac:dyDescent="0.3">
      <c r="A78" s="133" t="s">
        <v>94</v>
      </c>
      <c r="B78" s="133" t="s">
        <v>182</v>
      </c>
      <c r="C78" s="133"/>
      <c r="D78" s="133" t="s">
        <v>95</v>
      </c>
      <c r="E78" s="133" t="s">
        <v>96</v>
      </c>
      <c r="F78" s="133">
        <v>2011</v>
      </c>
      <c r="G78" s="138"/>
      <c r="H78" s="139">
        <v>6.3</v>
      </c>
      <c r="I78" s="133">
        <v>600</v>
      </c>
      <c r="J78" s="12">
        <v>6</v>
      </c>
      <c r="K78" s="134">
        <v>48</v>
      </c>
      <c r="L78" s="10">
        <f t="shared" si="41"/>
        <v>302.39999999999998</v>
      </c>
      <c r="M78" s="89">
        <f t="shared" si="42"/>
        <v>1438.08</v>
      </c>
      <c r="N78" s="11">
        <v>56.57</v>
      </c>
      <c r="R78" s="5">
        <f t="shared" si="39"/>
        <v>7.2</v>
      </c>
      <c r="S78" s="7">
        <f t="shared" si="24"/>
        <v>9</v>
      </c>
      <c r="T78" s="34"/>
      <c r="U78" s="13">
        <f t="shared" si="25"/>
        <v>10.285714285714286</v>
      </c>
      <c r="V78" s="34"/>
      <c r="W78" s="7">
        <f t="shared" si="43"/>
        <v>12.06</v>
      </c>
      <c r="X78" s="13">
        <f t="shared" si="48"/>
        <v>13.782857142857145</v>
      </c>
      <c r="Z78" s="7">
        <f t="shared" si="49"/>
        <v>14.411999999999999</v>
      </c>
      <c r="AA78" s="29">
        <f t="shared" si="26"/>
        <v>18.014999999999997</v>
      </c>
      <c r="AB78" s="35">
        <f t="shared" si="27"/>
        <v>20.588571428571427</v>
      </c>
      <c r="AC78" s="35">
        <f t="shared" si="44"/>
        <v>12.040100250626566</v>
      </c>
      <c r="AD78" s="29">
        <f t="shared" si="45"/>
        <v>14.185039370078737</v>
      </c>
      <c r="AE78" s="35">
        <f t="shared" si="45"/>
        <v>16.211473565804273</v>
      </c>
      <c r="AG78" s="7">
        <f t="shared" si="46"/>
        <v>20.971999999999998</v>
      </c>
      <c r="AH78" s="29">
        <f t="shared" si="28"/>
        <v>26.214999999999996</v>
      </c>
      <c r="AI78" s="35">
        <f t="shared" si="29"/>
        <v>29.959999999999997</v>
      </c>
      <c r="AJ78" s="29">
        <f t="shared" si="47"/>
        <v>28.050049999999999</v>
      </c>
      <c r="AK78" s="35">
        <f t="shared" si="40"/>
        <v>35.61911111111111</v>
      </c>
      <c r="AM78" s="10">
        <f t="shared" si="50"/>
        <v>48</v>
      </c>
      <c r="AN78" s="10">
        <f t="shared" si="51"/>
        <v>0</v>
      </c>
      <c r="AO78" s="127">
        <v>24</v>
      </c>
      <c r="AP78" s="10"/>
      <c r="AQ78" s="112"/>
      <c r="AR78" s="113"/>
      <c r="AS78" s="112"/>
      <c r="AT78" s="113"/>
      <c r="AU78" s="112"/>
      <c r="AV78" s="113"/>
      <c r="AW78" s="112"/>
      <c r="AX78" s="113"/>
      <c r="AY78" s="112"/>
      <c r="AZ78" s="113">
        <f t="shared" si="52"/>
        <v>0</v>
      </c>
      <c r="BA78" s="112"/>
      <c r="BB78" s="113">
        <f t="shared" si="53"/>
        <v>0</v>
      </c>
      <c r="BC78" s="112"/>
      <c r="BD78" s="113">
        <f t="shared" si="54"/>
        <v>0</v>
      </c>
      <c r="BE78" s="112"/>
      <c r="BF78" s="113">
        <f t="shared" si="55"/>
        <v>0</v>
      </c>
      <c r="BG78" s="112"/>
      <c r="BH78" s="113">
        <f t="shared" si="56"/>
        <v>0</v>
      </c>
      <c r="BI78" s="112"/>
      <c r="BJ78" s="113">
        <f t="shared" si="57"/>
        <v>0</v>
      </c>
      <c r="BK78" s="112"/>
      <c r="BL78" s="113">
        <f t="shared" ref="BL78:BL140" si="61">BK78*AL78</f>
        <v>0</v>
      </c>
      <c r="BM78" s="112"/>
      <c r="BN78" s="113">
        <f t="shared" si="58"/>
        <v>0</v>
      </c>
      <c r="BO78" s="112"/>
      <c r="BP78" s="113">
        <f t="shared" si="59"/>
        <v>0</v>
      </c>
      <c r="BQ78" s="112"/>
      <c r="BR78" s="113">
        <f t="shared" si="60"/>
        <v>0</v>
      </c>
    </row>
    <row r="79" spans="1:70" x14ac:dyDescent="0.3">
      <c r="A79" s="133"/>
      <c r="B79" s="133"/>
      <c r="C79" s="133"/>
      <c r="D79" s="133"/>
      <c r="E79" s="133"/>
      <c r="F79" s="133"/>
      <c r="G79" s="138"/>
      <c r="H79" s="139"/>
      <c r="I79" s="133"/>
      <c r="K79" s="10"/>
      <c r="L79" s="10"/>
      <c r="M79" s="89"/>
      <c r="N79" s="11"/>
      <c r="T79" s="34"/>
      <c r="V79" s="34"/>
      <c r="W79" s="7"/>
      <c r="AA79" s="29"/>
      <c r="AB79" s="35"/>
      <c r="AC79" s="35"/>
      <c r="AD79" s="29"/>
      <c r="AE79" s="35"/>
      <c r="AG79" s="7"/>
      <c r="AH79" s="29"/>
      <c r="AI79" s="35"/>
      <c r="AJ79" s="29"/>
      <c r="AK79" s="35"/>
      <c r="AM79" s="10">
        <f t="shared" si="50"/>
        <v>0</v>
      </c>
      <c r="AN79" s="10">
        <f t="shared" si="51"/>
        <v>0</v>
      </c>
      <c r="AO79" s="127"/>
      <c r="AP79" s="10"/>
      <c r="AQ79" s="112"/>
      <c r="AR79" s="113"/>
      <c r="AS79" s="112"/>
      <c r="AT79" s="113"/>
      <c r="AU79" s="112"/>
      <c r="AV79" s="113"/>
      <c r="AW79" s="112"/>
      <c r="AX79" s="113"/>
      <c r="AY79" s="112"/>
      <c r="AZ79" s="113">
        <f t="shared" si="52"/>
        <v>0</v>
      </c>
      <c r="BA79" s="112"/>
      <c r="BB79" s="113">
        <f t="shared" si="53"/>
        <v>0</v>
      </c>
      <c r="BC79" s="112"/>
      <c r="BD79" s="113">
        <f t="shared" si="54"/>
        <v>0</v>
      </c>
      <c r="BE79" s="112"/>
      <c r="BF79" s="113">
        <f t="shared" si="55"/>
        <v>0</v>
      </c>
      <c r="BG79" s="112"/>
      <c r="BH79" s="113">
        <f t="shared" si="56"/>
        <v>0</v>
      </c>
      <c r="BI79" s="112"/>
      <c r="BJ79" s="113">
        <f t="shared" si="57"/>
        <v>0</v>
      </c>
      <c r="BK79" s="112"/>
      <c r="BL79" s="113">
        <f t="shared" si="61"/>
        <v>0</v>
      </c>
      <c r="BM79" s="112"/>
      <c r="BN79" s="113">
        <f t="shared" si="58"/>
        <v>0</v>
      </c>
      <c r="BO79" s="112"/>
      <c r="BP79" s="113">
        <f t="shared" si="59"/>
        <v>0</v>
      </c>
      <c r="BQ79" s="112"/>
      <c r="BR79" s="113">
        <f t="shared" si="60"/>
        <v>0</v>
      </c>
    </row>
    <row r="80" spans="1:70" x14ac:dyDescent="0.3">
      <c r="A80" s="153" t="s">
        <v>231</v>
      </c>
      <c r="B80" s="153"/>
      <c r="C80" s="153"/>
      <c r="D80" s="158"/>
      <c r="E80" s="158"/>
      <c r="F80" s="158"/>
      <c r="G80" s="158"/>
      <c r="H80" s="158"/>
      <c r="I80" s="158"/>
      <c r="M80" s="92"/>
      <c r="T80" s="34"/>
      <c r="V80" s="34"/>
      <c r="W80" s="7"/>
      <c r="AA80" s="29"/>
      <c r="AB80" s="35"/>
      <c r="AC80" s="35"/>
      <c r="AD80" s="29"/>
      <c r="AE80" s="35"/>
      <c r="AG80" s="7"/>
      <c r="AH80" s="29"/>
      <c r="AI80" s="35"/>
      <c r="AJ80" s="29"/>
      <c r="AK80" s="35"/>
      <c r="AM80" s="10">
        <f t="shared" si="50"/>
        <v>0</v>
      </c>
      <c r="AN80" s="10">
        <f t="shared" si="51"/>
        <v>0</v>
      </c>
      <c r="AO80" s="127"/>
      <c r="AP80" s="10"/>
      <c r="AQ80" s="112"/>
      <c r="AR80" s="113"/>
      <c r="AS80" s="112"/>
      <c r="AT80" s="113"/>
      <c r="AU80" s="112"/>
      <c r="AV80" s="113"/>
      <c r="AW80" s="112"/>
      <c r="AX80" s="113"/>
      <c r="AY80" s="112"/>
      <c r="AZ80" s="113">
        <f t="shared" si="52"/>
        <v>0</v>
      </c>
      <c r="BA80" s="112"/>
      <c r="BB80" s="113">
        <f t="shared" si="53"/>
        <v>0</v>
      </c>
      <c r="BC80" s="112"/>
      <c r="BD80" s="113">
        <f t="shared" si="54"/>
        <v>0</v>
      </c>
      <c r="BE80" s="112"/>
      <c r="BF80" s="113">
        <f t="shared" si="55"/>
        <v>0</v>
      </c>
      <c r="BG80" s="112"/>
      <c r="BH80" s="113">
        <f t="shared" si="56"/>
        <v>0</v>
      </c>
      <c r="BI80" s="112"/>
      <c r="BJ80" s="113">
        <f t="shared" si="57"/>
        <v>0</v>
      </c>
      <c r="BK80" s="112"/>
      <c r="BL80" s="113">
        <f t="shared" si="61"/>
        <v>0</v>
      </c>
      <c r="BM80" s="112"/>
      <c r="BN80" s="113">
        <f t="shared" si="58"/>
        <v>0</v>
      </c>
      <c r="BO80" s="112"/>
      <c r="BP80" s="113">
        <f t="shared" si="59"/>
        <v>0</v>
      </c>
      <c r="BQ80" s="112"/>
      <c r="BR80" s="113">
        <f t="shared" si="60"/>
        <v>0</v>
      </c>
    </row>
    <row r="81" spans="1:70" x14ac:dyDescent="0.3">
      <c r="A81" s="158"/>
      <c r="B81" s="158"/>
      <c r="C81" s="158"/>
      <c r="D81" s="158"/>
      <c r="E81" s="158"/>
      <c r="F81" s="158"/>
      <c r="G81" s="158"/>
      <c r="H81" s="158"/>
      <c r="I81" s="158"/>
      <c r="M81" s="92"/>
      <c r="T81" s="34"/>
      <c r="V81" s="34"/>
      <c r="W81" s="7"/>
      <c r="AA81" s="29"/>
      <c r="AB81" s="35"/>
      <c r="AC81" s="35"/>
      <c r="AD81" s="29"/>
      <c r="AE81" s="35"/>
      <c r="AG81" s="7"/>
      <c r="AH81" s="29"/>
      <c r="AI81" s="35"/>
      <c r="AJ81" s="29"/>
      <c r="AK81" s="35"/>
      <c r="AM81" s="10">
        <f t="shared" si="50"/>
        <v>0</v>
      </c>
      <c r="AN81" s="10">
        <f t="shared" si="51"/>
        <v>0</v>
      </c>
      <c r="AO81" s="127"/>
      <c r="AP81" s="10"/>
      <c r="AQ81" s="112"/>
      <c r="AR81" s="113"/>
      <c r="AS81" s="112"/>
      <c r="AT81" s="113"/>
      <c r="AU81" s="112"/>
      <c r="AV81" s="113"/>
      <c r="AW81" s="112"/>
      <c r="AX81" s="113"/>
      <c r="AY81" s="112"/>
      <c r="AZ81" s="113">
        <f t="shared" si="52"/>
        <v>0</v>
      </c>
      <c r="BA81" s="112"/>
      <c r="BB81" s="113">
        <f t="shared" si="53"/>
        <v>0</v>
      </c>
      <c r="BC81" s="112"/>
      <c r="BD81" s="113">
        <f t="shared" si="54"/>
        <v>0</v>
      </c>
      <c r="BE81" s="112"/>
      <c r="BF81" s="113">
        <f t="shared" si="55"/>
        <v>0</v>
      </c>
      <c r="BG81" s="112"/>
      <c r="BH81" s="113">
        <f t="shared" si="56"/>
        <v>0</v>
      </c>
      <c r="BI81" s="112"/>
      <c r="BJ81" s="113">
        <f t="shared" si="57"/>
        <v>0</v>
      </c>
      <c r="BK81" s="112"/>
      <c r="BL81" s="113">
        <f t="shared" si="61"/>
        <v>0</v>
      </c>
      <c r="BM81" s="112"/>
      <c r="BN81" s="113">
        <f t="shared" si="58"/>
        <v>0</v>
      </c>
      <c r="BO81" s="112"/>
      <c r="BP81" s="113">
        <f t="shared" si="59"/>
        <v>0</v>
      </c>
      <c r="BQ81" s="112"/>
      <c r="BR81" s="113">
        <f t="shared" si="60"/>
        <v>0</v>
      </c>
    </row>
    <row r="82" spans="1:70" x14ac:dyDescent="0.3">
      <c r="A82" s="133" t="s">
        <v>233</v>
      </c>
      <c r="B82" s="133" t="s">
        <v>180</v>
      </c>
      <c r="C82" s="133"/>
      <c r="D82" s="133" t="s">
        <v>232</v>
      </c>
      <c r="E82" s="133"/>
      <c r="F82" s="133">
        <v>2012</v>
      </c>
      <c r="G82" s="138"/>
      <c r="H82" s="139">
        <v>3.25</v>
      </c>
      <c r="I82" s="133"/>
      <c r="K82" s="10"/>
      <c r="L82" s="10">
        <f>H82*K82</f>
        <v>0</v>
      </c>
      <c r="M82" s="89">
        <f>K82*AI82</f>
        <v>0</v>
      </c>
      <c r="N82" s="11"/>
      <c r="R82" s="5">
        <f>H82</f>
        <v>3.25</v>
      </c>
      <c r="S82" s="7">
        <f>R82/$S$9</f>
        <v>4.0625</v>
      </c>
      <c r="T82" s="34"/>
      <c r="U82" s="13">
        <f>R82/$U$9</f>
        <v>4.6428571428571432</v>
      </c>
      <c r="V82" s="34"/>
      <c r="W82" s="7">
        <f>S82*$D$2</f>
        <v>5.4437500000000005</v>
      </c>
      <c r="X82" s="13">
        <f>U82*$D$2</f>
        <v>6.2214285714285724</v>
      </c>
      <c r="Z82" s="7">
        <f>(R82*$D$3)+1.9+0.2</f>
        <v>7.6574999999999998</v>
      </c>
      <c r="AA82" s="29">
        <f>Z82/$AA$9</f>
        <v>9.5718749999999986</v>
      </c>
      <c r="AB82" s="35">
        <f>Z82/$AB$9</f>
        <v>10.939285714285715</v>
      </c>
      <c r="AC82" s="35">
        <f>AB82/$D$3</f>
        <v>6.3972431077694241</v>
      </c>
      <c r="AD82" s="29">
        <f>AA82/$D$4</f>
        <v>7.5369094488188964</v>
      </c>
      <c r="AE82" s="35">
        <f>AB82/$D$4</f>
        <v>8.6136107986501695</v>
      </c>
      <c r="AG82" s="7">
        <f>Z82+6.56</f>
        <v>14.217499999999999</v>
      </c>
      <c r="AH82" s="29">
        <f>AG82/$AH$9</f>
        <v>17.771874999999998</v>
      </c>
      <c r="AI82" s="35">
        <f>AG82/$AI$9</f>
        <v>20.310714285714287</v>
      </c>
      <c r="AJ82" s="29">
        <f>(AG82/$AJ$9)*$AJ$10</f>
        <v>19.01590625</v>
      </c>
      <c r="AK82" s="35">
        <f>(AG82/$AK$9)*$AK$10</f>
        <v>24.147182539682539</v>
      </c>
      <c r="AM82" s="10">
        <f t="shared" si="50"/>
        <v>0</v>
      </c>
      <c r="AN82" s="10">
        <f t="shared" si="51"/>
        <v>0</v>
      </c>
      <c r="AO82" s="127"/>
      <c r="AP82" s="10"/>
      <c r="AQ82" s="112"/>
      <c r="AR82" s="113"/>
      <c r="AS82" s="112"/>
      <c r="AT82" s="113"/>
      <c r="AU82" s="112"/>
      <c r="AV82" s="113"/>
      <c r="AW82" s="112"/>
      <c r="AX82" s="113"/>
      <c r="AY82" s="112"/>
      <c r="AZ82" s="113">
        <f t="shared" si="52"/>
        <v>0</v>
      </c>
      <c r="BA82" s="112"/>
      <c r="BB82" s="113">
        <f t="shared" si="53"/>
        <v>0</v>
      </c>
      <c r="BC82" s="112"/>
      <c r="BD82" s="113">
        <f t="shared" si="54"/>
        <v>0</v>
      </c>
      <c r="BE82" s="112"/>
      <c r="BF82" s="113">
        <f t="shared" si="55"/>
        <v>0</v>
      </c>
      <c r="BG82" s="112"/>
      <c r="BH82" s="113">
        <f t="shared" si="56"/>
        <v>0</v>
      </c>
      <c r="BI82" s="112"/>
      <c r="BJ82" s="113">
        <f t="shared" si="57"/>
        <v>0</v>
      </c>
      <c r="BK82" s="112"/>
      <c r="BL82" s="113">
        <f t="shared" si="61"/>
        <v>0</v>
      </c>
      <c r="BM82" s="112"/>
      <c r="BN82" s="113">
        <f t="shared" si="58"/>
        <v>0</v>
      </c>
      <c r="BO82" s="112"/>
      <c r="BP82" s="113">
        <f t="shared" si="59"/>
        <v>0</v>
      </c>
      <c r="BQ82" s="112"/>
      <c r="BR82" s="113">
        <f t="shared" si="60"/>
        <v>0</v>
      </c>
    </row>
    <row r="83" spans="1:70" x14ac:dyDescent="0.3">
      <c r="A83" s="133"/>
      <c r="B83" s="133"/>
      <c r="C83" s="133"/>
      <c r="D83" s="133"/>
      <c r="E83" s="133"/>
      <c r="F83" s="133"/>
      <c r="G83" s="138"/>
      <c r="H83" s="139"/>
      <c r="I83" s="133"/>
      <c r="K83" s="10"/>
      <c r="L83" s="10"/>
      <c r="M83" s="89"/>
      <c r="N83" s="11"/>
      <c r="T83" s="34"/>
      <c r="V83" s="34"/>
      <c r="W83" s="7"/>
      <c r="AA83" s="29"/>
      <c r="AB83" s="35"/>
      <c r="AC83" s="35"/>
      <c r="AD83" s="29"/>
      <c r="AE83" s="35"/>
      <c r="AG83" s="7"/>
      <c r="AH83" s="29"/>
      <c r="AI83" s="35"/>
      <c r="AJ83" s="29"/>
      <c r="AK83" s="35"/>
      <c r="AM83" s="10">
        <f t="shared" si="50"/>
        <v>0</v>
      </c>
      <c r="AN83" s="10">
        <f t="shared" si="51"/>
        <v>0</v>
      </c>
      <c r="AO83" s="127"/>
      <c r="AP83" s="10"/>
      <c r="AQ83" s="112"/>
      <c r="AR83" s="113"/>
      <c r="AS83" s="112"/>
      <c r="AT83" s="113"/>
      <c r="AU83" s="112"/>
      <c r="AV83" s="113"/>
      <c r="AW83" s="112"/>
      <c r="AX83" s="113"/>
      <c r="AY83" s="112"/>
      <c r="AZ83" s="113">
        <f t="shared" si="52"/>
        <v>0</v>
      </c>
      <c r="BA83" s="112"/>
      <c r="BB83" s="113">
        <f t="shared" si="53"/>
        <v>0</v>
      </c>
      <c r="BC83" s="112"/>
      <c r="BD83" s="113">
        <f t="shared" si="54"/>
        <v>0</v>
      </c>
      <c r="BE83" s="112"/>
      <c r="BF83" s="113">
        <f t="shared" si="55"/>
        <v>0</v>
      </c>
      <c r="BG83" s="112"/>
      <c r="BH83" s="113">
        <f t="shared" si="56"/>
        <v>0</v>
      </c>
      <c r="BI83" s="112"/>
      <c r="BJ83" s="113">
        <f t="shared" si="57"/>
        <v>0</v>
      </c>
      <c r="BK83" s="112"/>
      <c r="BL83" s="113">
        <f t="shared" si="61"/>
        <v>0</v>
      </c>
      <c r="BM83" s="112"/>
      <c r="BN83" s="113">
        <f t="shared" si="58"/>
        <v>0</v>
      </c>
      <c r="BO83" s="112"/>
      <c r="BP83" s="113">
        <f t="shared" si="59"/>
        <v>0</v>
      </c>
      <c r="BQ83" s="112"/>
      <c r="BR83" s="113">
        <f t="shared" si="60"/>
        <v>0</v>
      </c>
    </row>
    <row r="84" spans="1:70" x14ac:dyDescent="0.3">
      <c r="A84" s="153" t="s">
        <v>188</v>
      </c>
      <c r="B84" s="153"/>
      <c r="C84" s="153"/>
      <c r="D84" s="158"/>
      <c r="E84" s="158"/>
      <c r="F84" s="158"/>
      <c r="G84" s="158"/>
      <c r="H84" s="158"/>
      <c r="I84" s="158"/>
      <c r="J84" s="105"/>
      <c r="K84" s="105"/>
      <c r="L84" s="105"/>
      <c r="M84" s="91"/>
      <c r="N84" s="100"/>
      <c r="T84" s="34"/>
      <c r="V84" s="34"/>
      <c r="W84" s="7"/>
      <c r="AA84" s="29"/>
      <c r="AB84" s="35"/>
      <c r="AC84" s="35"/>
      <c r="AD84" s="29"/>
      <c r="AE84" s="35"/>
      <c r="AG84" s="7"/>
      <c r="AH84" s="29"/>
      <c r="AI84" s="35"/>
      <c r="AJ84" s="29"/>
      <c r="AK84" s="35"/>
      <c r="AM84" s="10">
        <f t="shared" si="50"/>
        <v>0</v>
      </c>
      <c r="AN84" s="10">
        <f t="shared" si="51"/>
        <v>0</v>
      </c>
      <c r="AO84" s="127"/>
      <c r="AP84" s="10"/>
      <c r="AQ84" s="112"/>
      <c r="AR84" s="113"/>
      <c r="AS84" s="112"/>
      <c r="AT84" s="113"/>
      <c r="AU84" s="112"/>
      <c r="AV84" s="113"/>
      <c r="AW84" s="112"/>
      <c r="AX84" s="113"/>
      <c r="AY84" s="112"/>
      <c r="AZ84" s="113">
        <f t="shared" si="52"/>
        <v>0</v>
      </c>
      <c r="BA84" s="112"/>
      <c r="BB84" s="113">
        <f t="shared" si="53"/>
        <v>0</v>
      </c>
      <c r="BC84" s="112"/>
      <c r="BD84" s="113">
        <f t="shared" si="54"/>
        <v>0</v>
      </c>
      <c r="BE84" s="112"/>
      <c r="BF84" s="113">
        <f t="shared" si="55"/>
        <v>0</v>
      </c>
      <c r="BG84" s="112"/>
      <c r="BH84" s="113">
        <f t="shared" si="56"/>
        <v>0</v>
      </c>
      <c r="BI84" s="112"/>
      <c r="BJ84" s="113">
        <f t="shared" si="57"/>
        <v>0</v>
      </c>
      <c r="BK84" s="112"/>
      <c r="BL84" s="113">
        <f t="shared" si="61"/>
        <v>0</v>
      </c>
      <c r="BM84" s="112"/>
      <c r="BN84" s="113">
        <f t="shared" si="58"/>
        <v>0</v>
      </c>
      <c r="BO84" s="112"/>
      <c r="BP84" s="113">
        <f t="shared" si="59"/>
        <v>0</v>
      </c>
      <c r="BQ84" s="112"/>
      <c r="BR84" s="113">
        <f t="shared" si="60"/>
        <v>0</v>
      </c>
    </row>
    <row r="85" spans="1:70" x14ac:dyDescent="0.3">
      <c r="A85" s="158"/>
      <c r="B85" s="158"/>
      <c r="C85" s="158"/>
      <c r="D85" s="158"/>
      <c r="E85" s="158"/>
      <c r="F85" s="158"/>
      <c r="G85" s="158"/>
      <c r="H85" s="158"/>
      <c r="I85" s="158"/>
      <c r="J85" s="105"/>
      <c r="K85" s="105"/>
      <c r="L85" s="105"/>
      <c r="M85" s="91"/>
      <c r="N85" s="100"/>
      <c r="T85" s="34"/>
      <c r="V85" s="34"/>
      <c r="W85" s="7"/>
      <c r="AA85" s="29"/>
      <c r="AB85" s="35"/>
      <c r="AC85" s="35"/>
      <c r="AD85" s="29"/>
      <c r="AE85" s="35"/>
      <c r="AG85" s="7"/>
      <c r="AH85" s="29"/>
      <c r="AI85" s="35"/>
      <c r="AJ85" s="29"/>
      <c r="AK85" s="35"/>
      <c r="AM85" s="10">
        <f t="shared" si="50"/>
        <v>0</v>
      </c>
      <c r="AN85" s="10">
        <f t="shared" si="51"/>
        <v>0</v>
      </c>
      <c r="AO85" s="127"/>
      <c r="AP85" s="10"/>
      <c r="AQ85" s="112"/>
      <c r="AR85" s="113"/>
      <c r="AS85" s="112"/>
      <c r="AT85" s="113"/>
      <c r="AU85" s="112"/>
      <c r="AV85" s="113"/>
      <c r="AW85" s="112"/>
      <c r="AX85" s="113"/>
      <c r="AY85" s="112"/>
      <c r="AZ85" s="113">
        <f t="shared" si="52"/>
        <v>0</v>
      </c>
      <c r="BA85" s="112"/>
      <c r="BB85" s="113">
        <f t="shared" si="53"/>
        <v>0</v>
      </c>
      <c r="BC85" s="112"/>
      <c r="BD85" s="113">
        <f t="shared" si="54"/>
        <v>0</v>
      </c>
      <c r="BE85" s="112"/>
      <c r="BF85" s="113">
        <f t="shared" si="55"/>
        <v>0</v>
      </c>
      <c r="BG85" s="112"/>
      <c r="BH85" s="113">
        <f t="shared" si="56"/>
        <v>0</v>
      </c>
      <c r="BI85" s="112"/>
      <c r="BJ85" s="113">
        <f t="shared" si="57"/>
        <v>0</v>
      </c>
      <c r="BK85" s="112"/>
      <c r="BL85" s="113">
        <f t="shared" si="61"/>
        <v>0</v>
      </c>
      <c r="BM85" s="112"/>
      <c r="BN85" s="113">
        <f t="shared" si="58"/>
        <v>0</v>
      </c>
      <c r="BO85" s="112"/>
      <c r="BP85" s="113">
        <f t="shared" si="59"/>
        <v>0</v>
      </c>
      <c r="BQ85" s="112"/>
      <c r="BR85" s="113">
        <f t="shared" si="60"/>
        <v>0</v>
      </c>
    </row>
    <row r="86" spans="1:70" x14ac:dyDescent="0.3">
      <c r="A86" s="133" t="s">
        <v>99</v>
      </c>
      <c r="B86" s="133" t="s">
        <v>187</v>
      </c>
      <c r="C86" s="133"/>
      <c r="D86" s="133" t="s">
        <v>241</v>
      </c>
      <c r="E86" s="133" t="s">
        <v>100</v>
      </c>
      <c r="F86" s="133">
        <v>2012</v>
      </c>
      <c r="G86" s="138" t="s">
        <v>235</v>
      </c>
      <c r="H86" s="139">
        <v>3.85</v>
      </c>
      <c r="I86" s="133">
        <v>1200</v>
      </c>
      <c r="J86" s="12">
        <v>12</v>
      </c>
      <c r="K86" s="131">
        <v>240</v>
      </c>
      <c r="L86" s="10">
        <f>H86*K86</f>
        <v>924</v>
      </c>
      <c r="M86" s="89">
        <f>K86*AI86</f>
        <v>5754</v>
      </c>
      <c r="N86" s="11">
        <v>159.07</v>
      </c>
      <c r="R86" s="5">
        <f>H86+0.9</f>
        <v>4.75</v>
      </c>
      <c r="S86" s="7">
        <f t="shared" ref="S86:S152" si="62">R86/$S$9</f>
        <v>5.9375</v>
      </c>
      <c r="T86" s="34"/>
      <c r="U86" s="13">
        <f t="shared" ref="U86:U152" si="63">R86/$U$9</f>
        <v>6.7857142857142865</v>
      </c>
      <c r="V86" s="34"/>
      <c r="W86" s="7">
        <f>S86*$D$2</f>
        <v>7.9562500000000007</v>
      </c>
      <c r="X86" s="13">
        <f t="shared" si="48"/>
        <v>9.0928571428571452</v>
      </c>
      <c r="Z86" s="7">
        <f t="shared" si="49"/>
        <v>10.2225</v>
      </c>
      <c r="AA86" s="29">
        <f t="shared" ref="AA86:AA152" si="64">Z86/$AA$9</f>
        <v>12.778124999999999</v>
      </c>
      <c r="AB86" s="35">
        <f t="shared" ref="AB86:AB152" si="65">Z86/$AB$9</f>
        <v>14.60357142857143</v>
      </c>
      <c r="AC86" s="35">
        <f>AB86/$D$3</f>
        <v>8.5401002506265673</v>
      </c>
      <c r="AD86" s="29">
        <f t="shared" ref="AD86:AE101" si="66">AA86/$D$4</f>
        <v>10.061515748031495</v>
      </c>
      <c r="AE86" s="35">
        <f t="shared" si="66"/>
        <v>11.498875140607424</v>
      </c>
      <c r="AG86" s="7">
        <f>Z86+6.56</f>
        <v>16.782499999999999</v>
      </c>
      <c r="AH86" s="29">
        <f t="shared" ref="AH86:AH152" si="67">AG86/$AH$9</f>
        <v>20.978124999999999</v>
      </c>
      <c r="AI86" s="35">
        <f t="shared" ref="AI86:AI152" si="68">AG86/$AI$9</f>
        <v>23.975000000000001</v>
      </c>
      <c r="AJ86" s="29">
        <f>(AG86/$AJ$9)*$AJ$10</f>
        <v>22.446593749999998</v>
      </c>
      <c r="AK86" s="35">
        <f t="shared" si="40"/>
        <v>28.503611111111109</v>
      </c>
      <c r="AL86" s="107">
        <v>29</v>
      </c>
      <c r="AM86" s="10">
        <f t="shared" si="50"/>
        <v>149</v>
      </c>
      <c r="AN86" s="10">
        <f t="shared" si="51"/>
        <v>91</v>
      </c>
      <c r="AO86" s="127">
        <v>180</v>
      </c>
      <c r="AP86" s="10"/>
      <c r="AQ86" s="112"/>
      <c r="AR86" s="113"/>
      <c r="AS86" s="112"/>
      <c r="AT86" s="113"/>
      <c r="AU86" s="112"/>
      <c r="AV86" s="113"/>
      <c r="AW86" s="112">
        <v>24</v>
      </c>
      <c r="AX86" s="113">
        <f>AW86*AL86</f>
        <v>696</v>
      </c>
      <c r="AY86" s="112">
        <v>6</v>
      </c>
      <c r="AZ86" s="113">
        <f t="shared" si="52"/>
        <v>174</v>
      </c>
      <c r="BA86" s="112"/>
      <c r="BB86" s="113">
        <f t="shared" si="53"/>
        <v>0</v>
      </c>
      <c r="BC86" s="112">
        <v>12</v>
      </c>
      <c r="BD86" s="113">
        <f t="shared" si="54"/>
        <v>348</v>
      </c>
      <c r="BE86" s="112">
        <v>1</v>
      </c>
      <c r="BF86" s="113">
        <f t="shared" si="55"/>
        <v>29</v>
      </c>
      <c r="BG86" s="112">
        <v>12</v>
      </c>
      <c r="BH86" s="113">
        <f t="shared" si="56"/>
        <v>348</v>
      </c>
      <c r="BI86" s="112">
        <v>36</v>
      </c>
      <c r="BJ86" s="113">
        <f t="shared" si="57"/>
        <v>1044</v>
      </c>
      <c r="BK86" s="112"/>
      <c r="BL86" s="113">
        <f t="shared" si="61"/>
        <v>0</v>
      </c>
      <c r="BM86" s="112"/>
      <c r="BN86" s="113">
        <f t="shared" si="58"/>
        <v>0</v>
      </c>
      <c r="BO86" s="112"/>
      <c r="BP86" s="113">
        <f t="shared" si="59"/>
        <v>0</v>
      </c>
      <c r="BQ86" s="112"/>
      <c r="BR86" s="113">
        <f t="shared" si="60"/>
        <v>0</v>
      </c>
    </row>
    <row r="87" spans="1:70" x14ac:dyDescent="0.3">
      <c r="A87" s="133" t="s">
        <v>101</v>
      </c>
      <c r="B87" s="133" t="s">
        <v>187</v>
      </c>
      <c r="C87" s="133"/>
      <c r="D87" s="133" t="s">
        <v>240</v>
      </c>
      <c r="E87" s="133" t="s">
        <v>243</v>
      </c>
      <c r="F87" s="133">
        <v>2012</v>
      </c>
      <c r="G87" s="138" t="s">
        <v>235</v>
      </c>
      <c r="H87" s="139">
        <v>3.96</v>
      </c>
      <c r="I87" s="133">
        <v>3000</v>
      </c>
      <c r="K87" s="131">
        <v>120</v>
      </c>
      <c r="L87" s="10">
        <f>H87*K87</f>
        <v>475.2</v>
      </c>
      <c r="M87" s="89">
        <f>K87*AI87</f>
        <v>2909.2457142857147</v>
      </c>
      <c r="N87" s="11">
        <v>0</v>
      </c>
      <c r="R87" s="5">
        <f>H87+0.9</f>
        <v>4.8600000000000003</v>
      </c>
      <c r="S87" s="7">
        <f t="shared" si="62"/>
        <v>6.0750000000000002</v>
      </c>
      <c r="T87" s="34"/>
      <c r="U87" s="13">
        <f t="shared" si="63"/>
        <v>6.9428571428571439</v>
      </c>
      <c r="V87" s="34"/>
      <c r="W87" s="7">
        <f>S87*$D$2</f>
        <v>8.1405000000000012</v>
      </c>
      <c r="X87" s="13">
        <f t="shared" si="48"/>
        <v>9.303428571428574</v>
      </c>
      <c r="Z87" s="7">
        <f t="shared" si="49"/>
        <v>10.410600000000001</v>
      </c>
      <c r="AA87" s="29">
        <f t="shared" si="64"/>
        <v>13.013249999999999</v>
      </c>
      <c r="AB87" s="35">
        <f t="shared" si="65"/>
        <v>14.872285714285717</v>
      </c>
      <c r="AC87" s="35">
        <f>AB87/$D$3</f>
        <v>8.6972431077694257</v>
      </c>
      <c r="AD87" s="29">
        <f t="shared" si="66"/>
        <v>10.246653543307087</v>
      </c>
      <c r="AE87" s="35">
        <f t="shared" si="66"/>
        <v>11.710461192350957</v>
      </c>
      <c r="AG87" s="7">
        <f>Z87+6.56</f>
        <v>16.970600000000001</v>
      </c>
      <c r="AH87" s="29">
        <f t="shared" si="67"/>
        <v>21.213249999999999</v>
      </c>
      <c r="AI87" s="35">
        <f t="shared" si="68"/>
        <v>24.24371428571429</v>
      </c>
      <c r="AJ87" s="29">
        <f>(AG87/$AJ$9)*$AJ$10</f>
        <v>22.6981775</v>
      </c>
      <c r="AK87" s="35">
        <f t="shared" si="40"/>
        <v>28.823082539682542</v>
      </c>
      <c r="AL87" s="107">
        <v>29</v>
      </c>
      <c r="AM87" s="10">
        <f t="shared" si="50"/>
        <v>100</v>
      </c>
      <c r="AN87" s="10">
        <f t="shared" si="51"/>
        <v>20</v>
      </c>
      <c r="AO87" s="127">
        <v>60</v>
      </c>
      <c r="AP87" s="10"/>
      <c r="AQ87" s="112"/>
      <c r="AR87" s="113"/>
      <c r="AS87" s="112"/>
      <c r="AT87" s="113"/>
      <c r="AU87" s="112">
        <v>6</v>
      </c>
      <c r="AV87" s="113">
        <f>AU87*AL87</f>
        <v>174</v>
      </c>
      <c r="AW87" s="112"/>
      <c r="AX87" s="113">
        <f>AW87*AR87</f>
        <v>0</v>
      </c>
      <c r="AY87" s="112">
        <v>6</v>
      </c>
      <c r="AZ87" s="113">
        <f t="shared" si="52"/>
        <v>174</v>
      </c>
      <c r="BA87" s="112">
        <v>6</v>
      </c>
      <c r="BB87" s="113">
        <f t="shared" si="53"/>
        <v>174</v>
      </c>
      <c r="BC87" s="112"/>
      <c r="BD87" s="113">
        <f t="shared" si="54"/>
        <v>0</v>
      </c>
      <c r="BE87" s="112">
        <v>2</v>
      </c>
      <c r="BF87" s="113">
        <f t="shared" si="55"/>
        <v>58</v>
      </c>
      <c r="BG87" s="112"/>
      <c r="BH87" s="113">
        <f t="shared" si="56"/>
        <v>0</v>
      </c>
      <c r="BI87" s="112"/>
      <c r="BJ87" s="113">
        <f t="shared" si="57"/>
        <v>0</v>
      </c>
      <c r="BK87" s="112"/>
      <c r="BL87" s="113">
        <f t="shared" si="61"/>
        <v>0</v>
      </c>
      <c r="BM87" s="112"/>
      <c r="BN87" s="113">
        <f t="shared" si="58"/>
        <v>0</v>
      </c>
      <c r="BO87" s="112"/>
      <c r="BP87" s="113">
        <f t="shared" si="59"/>
        <v>0</v>
      </c>
      <c r="BQ87" s="112"/>
      <c r="BR87" s="113">
        <f t="shared" si="60"/>
        <v>0</v>
      </c>
    </row>
    <row r="88" spans="1:70" x14ac:dyDescent="0.3">
      <c r="A88" s="133" t="s">
        <v>101</v>
      </c>
      <c r="B88" s="133" t="s">
        <v>187</v>
      </c>
      <c r="C88" s="133"/>
      <c r="D88" s="133" t="s">
        <v>240</v>
      </c>
      <c r="E88" s="133" t="s">
        <v>242</v>
      </c>
      <c r="F88" s="133">
        <v>2012</v>
      </c>
      <c r="G88" s="138" t="s">
        <v>235</v>
      </c>
      <c r="H88" s="139">
        <v>10.73</v>
      </c>
      <c r="I88" s="133">
        <v>300</v>
      </c>
      <c r="K88" s="131">
        <v>24</v>
      </c>
      <c r="L88" s="10">
        <f>H88*K88</f>
        <v>257.52</v>
      </c>
      <c r="M88" s="89">
        <f>K88*AI88</f>
        <v>978.76457142857134</v>
      </c>
      <c r="N88" s="11">
        <v>0</v>
      </c>
      <c r="R88" s="5">
        <f>H88+0.9</f>
        <v>11.63</v>
      </c>
      <c r="S88" s="7">
        <f t="shared" si="62"/>
        <v>14.5375</v>
      </c>
      <c r="T88" s="34"/>
      <c r="U88" s="13">
        <f t="shared" si="63"/>
        <v>16.614285714285717</v>
      </c>
      <c r="V88" s="34"/>
      <c r="W88" s="7">
        <f>S88*$D$2</f>
        <v>19.480250000000002</v>
      </c>
      <c r="X88" s="13">
        <f t="shared" si="48"/>
        <v>22.263142857142864</v>
      </c>
      <c r="Z88" s="7">
        <f t="shared" si="49"/>
        <v>21.987299999999998</v>
      </c>
      <c r="AA88" s="29">
        <f t="shared" si="64"/>
        <v>27.484124999999995</v>
      </c>
      <c r="AB88" s="35">
        <f t="shared" si="65"/>
        <v>31.410428571428572</v>
      </c>
      <c r="AC88" s="35">
        <f>AB88/$D$3</f>
        <v>18.368671679197995</v>
      </c>
      <c r="AD88" s="29">
        <f t="shared" si="66"/>
        <v>21.641043307086608</v>
      </c>
      <c r="AE88" s="35">
        <f t="shared" si="66"/>
        <v>24.732620922384701</v>
      </c>
      <c r="AG88" s="7">
        <f>Z88+6.56</f>
        <v>28.547299999999996</v>
      </c>
      <c r="AH88" s="29">
        <f t="shared" si="67"/>
        <v>35.684124999999995</v>
      </c>
      <c r="AI88" s="35">
        <f t="shared" si="68"/>
        <v>40.781857142857142</v>
      </c>
      <c r="AJ88" s="29">
        <f>(AG88/$AJ$9)*$AJ$10</f>
        <v>38.182013749999996</v>
      </c>
      <c r="AK88" s="35">
        <f t="shared" si="40"/>
        <v>48.485096825396816</v>
      </c>
      <c r="AL88" s="107">
        <v>48</v>
      </c>
      <c r="AM88" s="10">
        <f t="shared" si="50"/>
        <v>12</v>
      </c>
      <c r="AN88" s="10">
        <f t="shared" si="51"/>
        <v>12</v>
      </c>
      <c r="AO88" s="127">
        <v>24</v>
      </c>
      <c r="AP88" s="10"/>
      <c r="AQ88" s="112"/>
      <c r="AR88" s="113"/>
      <c r="AS88" s="112"/>
      <c r="AT88" s="113"/>
      <c r="AU88" s="112"/>
      <c r="AV88" s="113"/>
      <c r="AW88" s="112"/>
      <c r="AX88" s="113"/>
      <c r="AY88" s="112">
        <v>9</v>
      </c>
      <c r="AZ88" s="113">
        <f t="shared" si="52"/>
        <v>432</v>
      </c>
      <c r="BA88" s="112">
        <v>3</v>
      </c>
      <c r="BB88" s="113">
        <f t="shared" si="53"/>
        <v>144</v>
      </c>
      <c r="BC88" s="112"/>
      <c r="BD88" s="113">
        <f t="shared" si="54"/>
        <v>0</v>
      </c>
      <c r="BE88" s="112"/>
      <c r="BF88" s="113">
        <f t="shared" si="55"/>
        <v>0</v>
      </c>
      <c r="BG88" s="112"/>
      <c r="BH88" s="113">
        <f t="shared" si="56"/>
        <v>0</v>
      </c>
      <c r="BI88" s="112"/>
      <c r="BJ88" s="113">
        <f t="shared" si="57"/>
        <v>0</v>
      </c>
      <c r="BK88" s="112"/>
      <c r="BL88" s="113">
        <f t="shared" si="61"/>
        <v>0</v>
      </c>
      <c r="BM88" s="112"/>
      <c r="BN88" s="113">
        <f t="shared" si="58"/>
        <v>0</v>
      </c>
      <c r="BO88" s="112"/>
      <c r="BP88" s="113">
        <f t="shared" si="59"/>
        <v>0</v>
      </c>
      <c r="BQ88" s="112"/>
      <c r="BR88" s="113">
        <f t="shared" si="60"/>
        <v>0</v>
      </c>
    </row>
    <row r="89" spans="1:70" x14ac:dyDescent="0.3">
      <c r="A89" s="133" t="s">
        <v>99</v>
      </c>
      <c r="B89" s="133" t="s">
        <v>187</v>
      </c>
      <c r="C89" s="133"/>
      <c r="D89" s="133" t="s">
        <v>102</v>
      </c>
      <c r="E89" s="133"/>
      <c r="F89" s="133">
        <v>2012</v>
      </c>
      <c r="G89" s="138" t="s">
        <v>235</v>
      </c>
      <c r="H89" s="139">
        <v>4.2</v>
      </c>
      <c r="I89" s="133">
        <v>600</v>
      </c>
      <c r="J89" s="12">
        <v>6</v>
      </c>
      <c r="K89" s="134">
        <v>48</v>
      </c>
      <c r="L89" s="10">
        <f>H89*K89</f>
        <v>201.60000000000002</v>
      </c>
      <c r="M89" s="89">
        <f>K89*AI89</f>
        <v>1191.8400000000001</v>
      </c>
      <c r="N89" s="11">
        <v>0</v>
      </c>
      <c r="R89" s="5">
        <f>H89+0.9</f>
        <v>5.1000000000000005</v>
      </c>
      <c r="S89" s="7">
        <f t="shared" si="62"/>
        <v>6.375</v>
      </c>
      <c r="T89" s="34"/>
      <c r="U89" s="13">
        <f t="shared" si="63"/>
        <v>7.2857142857142874</v>
      </c>
      <c r="V89" s="34"/>
      <c r="W89" s="7">
        <f>S89*$D$2</f>
        <v>8.5425000000000004</v>
      </c>
      <c r="X89" s="13">
        <f t="shared" si="48"/>
        <v>9.7628571428571451</v>
      </c>
      <c r="Z89" s="7">
        <f t="shared" si="49"/>
        <v>10.821</v>
      </c>
      <c r="AA89" s="29">
        <f t="shared" si="64"/>
        <v>13.526249999999999</v>
      </c>
      <c r="AB89" s="35">
        <f t="shared" si="65"/>
        <v>15.45857142857143</v>
      </c>
      <c r="AC89" s="35">
        <f>AB89/$D$3</f>
        <v>9.0401002506265673</v>
      </c>
      <c r="AD89" s="29">
        <f t="shared" si="66"/>
        <v>10.650590551181102</v>
      </c>
      <c r="AE89" s="35">
        <f t="shared" si="66"/>
        <v>12.172103487064119</v>
      </c>
      <c r="AG89" s="7">
        <f>Z89+6.56</f>
        <v>17.381</v>
      </c>
      <c r="AH89" s="29">
        <f t="shared" si="67"/>
        <v>21.72625</v>
      </c>
      <c r="AI89" s="35">
        <f t="shared" si="68"/>
        <v>24.830000000000002</v>
      </c>
      <c r="AJ89" s="29">
        <f>(AG89/$AJ$9)*$AJ$10</f>
        <v>23.247087500000003</v>
      </c>
      <c r="AK89" s="35">
        <f t="shared" si="40"/>
        <v>29.520111111111113</v>
      </c>
      <c r="AM89" s="10">
        <f t="shared" si="50"/>
        <v>48</v>
      </c>
      <c r="AN89" s="10">
        <f t="shared" si="51"/>
        <v>0</v>
      </c>
      <c r="AO89" s="127">
        <v>24</v>
      </c>
      <c r="AP89" s="10"/>
      <c r="AQ89" s="112"/>
      <c r="AR89" s="113"/>
      <c r="AS89" s="112"/>
      <c r="AT89" s="113"/>
      <c r="AU89" s="112"/>
      <c r="AV89" s="113"/>
      <c r="AW89" s="112"/>
      <c r="AX89" s="113"/>
      <c r="AY89" s="112"/>
      <c r="AZ89" s="113">
        <f t="shared" si="52"/>
        <v>0</v>
      </c>
      <c r="BA89" s="112"/>
      <c r="BB89" s="113">
        <f t="shared" si="53"/>
        <v>0</v>
      </c>
      <c r="BC89" s="112"/>
      <c r="BD89" s="113">
        <f t="shared" si="54"/>
        <v>0</v>
      </c>
      <c r="BE89" s="112"/>
      <c r="BF89" s="113">
        <f t="shared" si="55"/>
        <v>0</v>
      </c>
      <c r="BG89" s="112"/>
      <c r="BH89" s="113">
        <f t="shared" si="56"/>
        <v>0</v>
      </c>
      <c r="BI89" s="112"/>
      <c r="BJ89" s="113">
        <f t="shared" si="57"/>
        <v>0</v>
      </c>
      <c r="BK89" s="112"/>
      <c r="BL89" s="113">
        <f t="shared" si="61"/>
        <v>0</v>
      </c>
      <c r="BM89" s="112"/>
      <c r="BN89" s="113">
        <f t="shared" si="58"/>
        <v>0</v>
      </c>
      <c r="BO89" s="112"/>
      <c r="BP89" s="113">
        <f t="shared" si="59"/>
        <v>0</v>
      </c>
      <c r="BQ89" s="112"/>
      <c r="BR89" s="113">
        <f t="shared" si="60"/>
        <v>0</v>
      </c>
    </row>
    <row r="90" spans="1:70" x14ac:dyDescent="0.3">
      <c r="A90" s="133"/>
      <c r="B90" s="133"/>
      <c r="C90" s="133"/>
      <c r="D90" s="133"/>
      <c r="E90" s="133"/>
      <c r="F90" s="133"/>
      <c r="G90" s="138"/>
      <c r="H90" s="139"/>
      <c r="I90" s="133"/>
      <c r="K90" s="10"/>
      <c r="L90" s="10"/>
      <c r="M90" s="89"/>
      <c r="N90" s="11"/>
      <c r="T90" s="34"/>
      <c r="U90" s="7"/>
      <c r="V90" s="34"/>
      <c r="W90" s="7"/>
      <c r="AA90" s="29"/>
      <c r="AB90" s="29"/>
      <c r="AC90" s="29"/>
      <c r="AD90" s="29"/>
      <c r="AE90" s="29"/>
      <c r="AG90" s="7"/>
      <c r="AH90" s="29"/>
      <c r="AI90" s="29"/>
      <c r="AJ90" s="29"/>
      <c r="AK90" s="29"/>
      <c r="AM90" s="10">
        <f t="shared" si="50"/>
        <v>0</v>
      </c>
      <c r="AN90" s="10">
        <f t="shared" si="51"/>
        <v>0</v>
      </c>
      <c r="AO90" s="127"/>
      <c r="AP90" s="10"/>
      <c r="AQ90" s="112"/>
      <c r="AR90" s="113"/>
      <c r="AS90" s="112"/>
      <c r="AT90" s="113"/>
      <c r="AU90" s="112"/>
      <c r="AV90" s="113"/>
      <c r="AW90" s="112"/>
      <c r="AX90" s="113"/>
      <c r="AY90" s="112"/>
      <c r="AZ90" s="113">
        <f t="shared" si="52"/>
        <v>0</v>
      </c>
      <c r="BA90" s="112"/>
      <c r="BB90" s="113">
        <f t="shared" si="53"/>
        <v>0</v>
      </c>
      <c r="BC90" s="112"/>
      <c r="BD90" s="113">
        <f t="shared" si="54"/>
        <v>0</v>
      </c>
      <c r="BE90" s="112"/>
      <c r="BF90" s="113">
        <f t="shared" si="55"/>
        <v>0</v>
      </c>
      <c r="BG90" s="112"/>
      <c r="BH90" s="113">
        <f t="shared" si="56"/>
        <v>0</v>
      </c>
      <c r="BI90" s="112"/>
      <c r="BJ90" s="113">
        <f t="shared" si="57"/>
        <v>0</v>
      </c>
      <c r="BK90" s="112"/>
      <c r="BL90" s="113">
        <f t="shared" si="61"/>
        <v>0</v>
      </c>
      <c r="BM90" s="112"/>
      <c r="BN90" s="113">
        <f t="shared" si="58"/>
        <v>0</v>
      </c>
      <c r="BO90" s="112"/>
      <c r="BP90" s="113">
        <f t="shared" si="59"/>
        <v>0</v>
      </c>
      <c r="BQ90" s="112"/>
      <c r="BR90" s="113">
        <f t="shared" si="60"/>
        <v>0</v>
      </c>
    </row>
    <row r="91" spans="1:70" x14ac:dyDescent="0.3">
      <c r="A91" s="153" t="s">
        <v>189</v>
      </c>
      <c r="B91" s="153"/>
      <c r="C91" s="153"/>
      <c r="D91" s="158"/>
      <c r="E91" s="158"/>
      <c r="F91" s="158"/>
      <c r="G91" s="158"/>
      <c r="H91" s="158"/>
      <c r="I91" s="158"/>
      <c r="J91" s="105"/>
      <c r="K91" s="105"/>
      <c r="L91" s="105"/>
      <c r="M91" s="91"/>
      <c r="N91" s="100"/>
      <c r="T91" s="34"/>
      <c r="U91" s="7"/>
      <c r="V91" s="34"/>
      <c r="W91" s="7"/>
      <c r="AA91" s="29"/>
      <c r="AB91" s="29"/>
      <c r="AC91" s="29"/>
      <c r="AD91" s="29"/>
      <c r="AE91" s="29"/>
      <c r="AG91" s="7"/>
      <c r="AH91" s="29"/>
      <c r="AI91" s="29"/>
      <c r="AJ91" s="29"/>
      <c r="AK91" s="29"/>
      <c r="AM91" s="10">
        <f t="shared" si="50"/>
        <v>0</v>
      </c>
      <c r="AN91" s="10">
        <f t="shared" si="51"/>
        <v>0</v>
      </c>
      <c r="AO91" s="127"/>
      <c r="AP91" s="10"/>
      <c r="AQ91" s="112"/>
      <c r="AR91" s="113"/>
      <c r="AS91" s="112"/>
      <c r="AT91" s="113"/>
      <c r="AU91" s="112"/>
      <c r="AV91" s="113"/>
      <c r="AW91" s="112"/>
      <c r="AX91" s="113"/>
      <c r="AY91" s="112"/>
      <c r="AZ91" s="113">
        <f t="shared" si="52"/>
        <v>0</v>
      </c>
      <c r="BA91" s="112"/>
      <c r="BB91" s="113">
        <f t="shared" si="53"/>
        <v>0</v>
      </c>
      <c r="BC91" s="112"/>
      <c r="BD91" s="113">
        <f t="shared" si="54"/>
        <v>0</v>
      </c>
      <c r="BE91" s="112"/>
      <c r="BF91" s="113">
        <f t="shared" si="55"/>
        <v>0</v>
      </c>
      <c r="BG91" s="112"/>
      <c r="BH91" s="113">
        <f t="shared" si="56"/>
        <v>0</v>
      </c>
      <c r="BI91" s="112"/>
      <c r="BJ91" s="113">
        <f t="shared" si="57"/>
        <v>0</v>
      </c>
      <c r="BK91" s="112"/>
      <c r="BL91" s="113">
        <f t="shared" si="61"/>
        <v>0</v>
      </c>
      <c r="BM91" s="112"/>
      <c r="BN91" s="113">
        <f t="shared" si="58"/>
        <v>0</v>
      </c>
      <c r="BO91" s="112"/>
      <c r="BP91" s="113">
        <f t="shared" si="59"/>
        <v>0</v>
      </c>
      <c r="BQ91" s="112"/>
      <c r="BR91" s="113">
        <f t="shared" si="60"/>
        <v>0</v>
      </c>
    </row>
    <row r="92" spans="1:70" x14ac:dyDescent="0.3">
      <c r="A92" s="158"/>
      <c r="B92" s="158"/>
      <c r="C92" s="158"/>
      <c r="D92" s="158"/>
      <c r="E92" s="158"/>
      <c r="F92" s="158"/>
      <c r="G92" s="158"/>
      <c r="H92" s="158"/>
      <c r="I92" s="158"/>
      <c r="J92" s="105"/>
      <c r="K92" s="105"/>
      <c r="L92" s="105"/>
      <c r="M92" s="91"/>
      <c r="N92" s="100"/>
      <c r="T92" s="34"/>
      <c r="U92" s="7"/>
      <c r="V92" s="34"/>
      <c r="W92" s="7"/>
      <c r="AA92" s="29"/>
      <c r="AB92" s="29"/>
      <c r="AC92" s="29"/>
      <c r="AD92" s="29"/>
      <c r="AE92" s="29"/>
      <c r="AG92" s="7"/>
      <c r="AH92" s="29"/>
      <c r="AI92" s="29"/>
      <c r="AJ92" s="29"/>
      <c r="AK92" s="29"/>
      <c r="AM92" s="10">
        <f t="shared" si="50"/>
        <v>0</v>
      </c>
      <c r="AN92" s="10">
        <f t="shared" si="51"/>
        <v>0</v>
      </c>
      <c r="AO92" s="127"/>
      <c r="AP92" s="10"/>
      <c r="AQ92" s="112"/>
      <c r="AR92" s="113"/>
      <c r="AS92" s="112"/>
      <c r="AT92" s="113"/>
      <c r="AU92" s="112"/>
      <c r="AV92" s="113"/>
      <c r="AW92" s="112"/>
      <c r="AX92" s="113"/>
      <c r="AY92" s="112"/>
      <c r="AZ92" s="113">
        <f t="shared" si="52"/>
        <v>0</v>
      </c>
      <c r="BA92" s="112"/>
      <c r="BB92" s="113">
        <f t="shared" si="53"/>
        <v>0</v>
      </c>
      <c r="BC92" s="112"/>
      <c r="BD92" s="113">
        <f t="shared" si="54"/>
        <v>0</v>
      </c>
      <c r="BE92" s="112"/>
      <c r="BF92" s="113">
        <f t="shared" si="55"/>
        <v>0</v>
      </c>
      <c r="BG92" s="112"/>
      <c r="BH92" s="113">
        <f t="shared" si="56"/>
        <v>0</v>
      </c>
      <c r="BI92" s="112"/>
      <c r="BJ92" s="113">
        <f t="shared" si="57"/>
        <v>0</v>
      </c>
      <c r="BK92" s="112"/>
      <c r="BL92" s="113">
        <f t="shared" si="61"/>
        <v>0</v>
      </c>
      <c r="BM92" s="112"/>
      <c r="BN92" s="113">
        <f t="shared" si="58"/>
        <v>0</v>
      </c>
      <c r="BO92" s="112"/>
      <c r="BP92" s="113">
        <f t="shared" si="59"/>
        <v>0</v>
      </c>
      <c r="BQ92" s="112"/>
      <c r="BR92" s="113">
        <f t="shared" si="60"/>
        <v>0</v>
      </c>
    </row>
    <row r="93" spans="1:70" x14ac:dyDescent="0.3">
      <c r="A93" s="133" t="s">
        <v>118</v>
      </c>
      <c r="B93" s="133" t="s">
        <v>182</v>
      </c>
      <c r="C93" s="133"/>
      <c r="D93" s="133" t="s">
        <v>119</v>
      </c>
      <c r="E93" s="133" t="s">
        <v>120</v>
      </c>
      <c r="F93" s="133">
        <v>2009</v>
      </c>
      <c r="G93" s="138"/>
      <c r="H93" s="139">
        <v>30.69</v>
      </c>
      <c r="I93" s="133"/>
      <c r="K93" s="11"/>
      <c r="L93" s="10">
        <f t="shared" ref="L93:L152" si="69">H93*K93</f>
        <v>0</v>
      </c>
      <c r="M93" s="89">
        <f>K93*AH93</f>
        <v>0</v>
      </c>
      <c r="N93" s="11"/>
      <c r="R93" s="5">
        <f t="shared" ref="R93:R152" si="70">H93+0.9</f>
        <v>31.59</v>
      </c>
      <c r="S93" s="13">
        <f t="shared" si="62"/>
        <v>39.487499999999997</v>
      </c>
      <c r="T93" s="34"/>
      <c r="U93" s="7">
        <f t="shared" si="63"/>
        <v>45.128571428571433</v>
      </c>
      <c r="V93" s="34"/>
      <c r="W93" s="13">
        <f t="shared" ref="W93:W152" si="71">S93*$D$2</f>
        <v>52.913249999999998</v>
      </c>
      <c r="X93" s="7">
        <f t="shared" si="48"/>
        <v>60.472285714285725</v>
      </c>
      <c r="Z93" s="7">
        <f t="shared" si="49"/>
        <v>56.118900000000004</v>
      </c>
      <c r="AA93" s="35">
        <f t="shared" si="64"/>
        <v>70.148624999999996</v>
      </c>
      <c r="AB93" s="29">
        <f t="shared" si="65"/>
        <v>80.169857142857154</v>
      </c>
      <c r="AC93" s="35">
        <f t="shared" ref="AC93:AC152" si="72">AB93/$D$3</f>
        <v>46.882957393483714</v>
      </c>
      <c r="AD93" s="35">
        <f t="shared" ref="AD93:AE152" si="73">AA93/$D$4</f>
        <v>55.235137795275584</v>
      </c>
      <c r="AE93" s="29">
        <f t="shared" si="66"/>
        <v>63.125871766029256</v>
      </c>
      <c r="AG93" s="7">
        <f t="shared" ref="AG93:AG152" si="74">Z93+6.56</f>
        <v>62.678900000000006</v>
      </c>
      <c r="AH93" s="35">
        <f t="shared" si="67"/>
        <v>78.348624999999998</v>
      </c>
      <c r="AI93" s="29">
        <f t="shared" si="68"/>
        <v>89.541285714285735</v>
      </c>
      <c r="AJ93" s="35">
        <f t="shared" ref="AJ93:AJ152" si="75">(AG93/$AJ$9)*$AJ$10</f>
        <v>83.833028749999997</v>
      </c>
      <c r="AK93" s="29">
        <v>83.833028749999997</v>
      </c>
      <c r="AM93" s="10">
        <f t="shared" si="50"/>
        <v>0</v>
      </c>
      <c r="AN93" s="10">
        <f t="shared" si="51"/>
        <v>0</v>
      </c>
      <c r="AO93" s="127"/>
      <c r="AP93" s="10"/>
      <c r="AQ93" s="112"/>
      <c r="AR93" s="113"/>
      <c r="AS93" s="112"/>
      <c r="AT93" s="113"/>
      <c r="AU93" s="112"/>
      <c r="AV93" s="113"/>
      <c r="AW93" s="112"/>
      <c r="AX93" s="113"/>
      <c r="AY93" s="112"/>
      <c r="AZ93" s="113">
        <f t="shared" si="52"/>
        <v>0</v>
      </c>
      <c r="BA93" s="112"/>
      <c r="BB93" s="113">
        <f t="shared" si="53"/>
        <v>0</v>
      </c>
      <c r="BC93" s="112"/>
      <c r="BD93" s="113">
        <f t="shared" si="54"/>
        <v>0</v>
      </c>
      <c r="BE93" s="112"/>
      <c r="BF93" s="113">
        <f t="shared" si="55"/>
        <v>0</v>
      </c>
      <c r="BG93" s="112"/>
      <c r="BH93" s="113">
        <f t="shared" si="56"/>
        <v>0</v>
      </c>
      <c r="BI93" s="112"/>
      <c r="BJ93" s="113">
        <f t="shared" si="57"/>
        <v>0</v>
      </c>
      <c r="BK93" s="112"/>
      <c r="BL93" s="113">
        <f t="shared" si="61"/>
        <v>0</v>
      </c>
      <c r="BM93" s="112"/>
      <c r="BN93" s="113">
        <f t="shared" si="58"/>
        <v>0</v>
      </c>
      <c r="BO93" s="112"/>
      <c r="BP93" s="113">
        <f t="shared" si="59"/>
        <v>0</v>
      </c>
      <c r="BQ93" s="112"/>
      <c r="BR93" s="113">
        <f t="shared" si="60"/>
        <v>0</v>
      </c>
    </row>
    <row r="94" spans="1:70" x14ac:dyDescent="0.3">
      <c r="A94" s="133" t="s">
        <v>54</v>
      </c>
      <c r="B94" s="133" t="s">
        <v>182</v>
      </c>
      <c r="C94" s="133"/>
      <c r="D94" s="133" t="s">
        <v>119</v>
      </c>
      <c r="E94" s="133" t="s">
        <v>120</v>
      </c>
      <c r="F94" s="133">
        <v>2006</v>
      </c>
      <c r="G94" s="138"/>
      <c r="H94" s="139">
        <v>26.730000000000004</v>
      </c>
      <c r="I94" s="133"/>
      <c r="K94" s="10"/>
      <c r="L94" s="10">
        <f t="shared" si="69"/>
        <v>0</v>
      </c>
      <c r="M94" s="89">
        <f t="shared" ref="M94:M152" si="76">K94*AH94</f>
        <v>0</v>
      </c>
      <c r="N94" s="11"/>
      <c r="R94" s="5">
        <f t="shared" si="70"/>
        <v>27.630000000000003</v>
      </c>
      <c r="S94" s="13">
        <f t="shared" si="62"/>
        <v>34.537500000000001</v>
      </c>
      <c r="T94" s="34"/>
      <c r="U94" s="7">
        <f t="shared" si="63"/>
        <v>39.471428571428575</v>
      </c>
      <c r="V94" s="34"/>
      <c r="W94" s="13">
        <f t="shared" si="71"/>
        <v>46.280250000000002</v>
      </c>
      <c r="X94" s="7">
        <f t="shared" si="48"/>
        <v>52.891714285714293</v>
      </c>
      <c r="Z94" s="7">
        <f t="shared" si="49"/>
        <v>49.347300000000004</v>
      </c>
      <c r="AA94" s="35">
        <f t="shared" si="64"/>
        <v>61.684125000000002</v>
      </c>
      <c r="AB94" s="29">
        <f t="shared" si="65"/>
        <v>70.496142857142871</v>
      </c>
      <c r="AC94" s="35">
        <f t="shared" si="72"/>
        <v>41.225814536340863</v>
      </c>
      <c r="AD94" s="35">
        <f t="shared" si="73"/>
        <v>48.57017716535433</v>
      </c>
      <c r="AE94" s="29">
        <f t="shared" si="66"/>
        <v>55.508773903262103</v>
      </c>
      <c r="AG94" s="7">
        <f t="shared" si="74"/>
        <v>55.907300000000006</v>
      </c>
      <c r="AH94" s="35">
        <f t="shared" si="67"/>
        <v>69.884124999999997</v>
      </c>
      <c r="AI94" s="29">
        <f t="shared" si="68"/>
        <v>79.867571428571438</v>
      </c>
      <c r="AJ94" s="35">
        <f t="shared" si="75"/>
        <v>74.776013750000004</v>
      </c>
      <c r="AK94" s="29">
        <v>74.776013750000004</v>
      </c>
      <c r="AM94" s="10">
        <f t="shared" si="50"/>
        <v>0</v>
      </c>
      <c r="AN94" s="10">
        <f t="shared" si="51"/>
        <v>0</v>
      </c>
      <c r="AO94" s="127"/>
      <c r="AP94" s="10"/>
      <c r="AQ94" s="112"/>
      <c r="AR94" s="113"/>
      <c r="AS94" s="112"/>
      <c r="AT94" s="113"/>
      <c r="AU94" s="112"/>
      <c r="AV94" s="113"/>
      <c r="AW94" s="112"/>
      <c r="AX94" s="113"/>
      <c r="AY94" s="112"/>
      <c r="AZ94" s="113">
        <f t="shared" si="52"/>
        <v>0</v>
      </c>
      <c r="BA94" s="112"/>
      <c r="BB94" s="113">
        <f t="shared" si="53"/>
        <v>0</v>
      </c>
      <c r="BC94" s="112"/>
      <c r="BD94" s="113">
        <f t="shared" si="54"/>
        <v>0</v>
      </c>
      <c r="BE94" s="112"/>
      <c r="BF94" s="113">
        <f t="shared" si="55"/>
        <v>0</v>
      </c>
      <c r="BG94" s="112"/>
      <c r="BH94" s="113">
        <f t="shared" si="56"/>
        <v>0</v>
      </c>
      <c r="BI94" s="112"/>
      <c r="BJ94" s="113">
        <f t="shared" si="57"/>
        <v>0</v>
      </c>
      <c r="BK94" s="112"/>
      <c r="BL94" s="113">
        <f t="shared" si="61"/>
        <v>0</v>
      </c>
      <c r="BM94" s="112"/>
      <c r="BN94" s="113">
        <f t="shared" si="58"/>
        <v>0</v>
      </c>
      <c r="BO94" s="112"/>
      <c r="BP94" s="113">
        <f t="shared" si="59"/>
        <v>0</v>
      </c>
      <c r="BQ94" s="112"/>
      <c r="BR94" s="113">
        <f t="shared" si="60"/>
        <v>0</v>
      </c>
    </row>
    <row r="95" spans="1:70" x14ac:dyDescent="0.3">
      <c r="A95" s="133" t="s">
        <v>118</v>
      </c>
      <c r="B95" s="133" t="s">
        <v>182</v>
      </c>
      <c r="C95" s="133"/>
      <c r="D95" s="133" t="s">
        <v>121</v>
      </c>
      <c r="E95" s="133" t="s">
        <v>120</v>
      </c>
      <c r="F95" s="133">
        <v>2006</v>
      </c>
      <c r="G95" s="138"/>
      <c r="H95" s="139">
        <v>21.34</v>
      </c>
      <c r="I95" s="133"/>
      <c r="K95" s="131">
        <v>12</v>
      </c>
      <c r="L95" s="10">
        <f t="shared" si="69"/>
        <v>256.08</v>
      </c>
      <c r="M95" s="89">
        <f t="shared" si="76"/>
        <v>700.35599999999988</v>
      </c>
      <c r="N95" s="11">
        <v>0</v>
      </c>
      <c r="R95" s="5">
        <f t="shared" si="70"/>
        <v>22.24</v>
      </c>
      <c r="S95" s="13">
        <f t="shared" si="62"/>
        <v>27.799999999999997</v>
      </c>
      <c r="T95" s="34"/>
      <c r="U95" s="7">
        <f t="shared" si="63"/>
        <v>31.771428571428572</v>
      </c>
      <c r="V95" s="34"/>
      <c r="W95" s="13">
        <f t="shared" si="71"/>
        <v>37.251999999999995</v>
      </c>
      <c r="X95" s="7">
        <f t="shared" si="48"/>
        <v>42.573714285714289</v>
      </c>
      <c r="Z95" s="7">
        <f t="shared" si="49"/>
        <v>40.130399999999995</v>
      </c>
      <c r="AA95" s="35">
        <f t="shared" si="64"/>
        <v>50.16299999999999</v>
      </c>
      <c r="AB95" s="29">
        <f t="shared" si="65"/>
        <v>57.329142857142855</v>
      </c>
      <c r="AC95" s="35">
        <f t="shared" si="72"/>
        <v>33.525814536340853</v>
      </c>
      <c r="AD95" s="35">
        <f t="shared" si="73"/>
        <v>39.498425196850384</v>
      </c>
      <c r="AE95" s="29">
        <f t="shared" si="66"/>
        <v>45.141057367829021</v>
      </c>
      <c r="AG95" s="7">
        <f t="shared" si="74"/>
        <v>46.690399999999997</v>
      </c>
      <c r="AH95" s="35">
        <f t="shared" si="67"/>
        <v>58.362999999999992</v>
      </c>
      <c r="AI95" s="29">
        <f t="shared" si="68"/>
        <v>66.700571428571422</v>
      </c>
      <c r="AJ95" s="35">
        <f t="shared" si="75"/>
        <v>62.448409999999996</v>
      </c>
      <c r="AK95" s="29">
        <v>62.448409999999996</v>
      </c>
      <c r="AM95" s="10">
        <f t="shared" si="50"/>
        <v>12</v>
      </c>
      <c r="AN95" s="10">
        <f t="shared" si="51"/>
        <v>0</v>
      </c>
      <c r="AO95" s="127"/>
      <c r="AP95" s="10"/>
      <c r="AQ95" s="112"/>
      <c r="AR95" s="113"/>
      <c r="AS95" s="112"/>
      <c r="AT95" s="113"/>
      <c r="AU95" s="112"/>
      <c r="AV95" s="113"/>
      <c r="AW95" s="112"/>
      <c r="AX95" s="113"/>
      <c r="AY95" s="112"/>
      <c r="AZ95" s="113">
        <f t="shared" si="52"/>
        <v>0</v>
      </c>
      <c r="BA95" s="112"/>
      <c r="BB95" s="113">
        <f t="shared" si="53"/>
        <v>0</v>
      </c>
      <c r="BC95" s="112"/>
      <c r="BD95" s="113">
        <f t="shared" si="54"/>
        <v>0</v>
      </c>
      <c r="BE95" s="112"/>
      <c r="BF95" s="113">
        <f t="shared" si="55"/>
        <v>0</v>
      </c>
      <c r="BG95" s="112"/>
      <c r="BH95" s="113">
        <f t="shared" si="56"/>
        <v>0</v>
      </c>
      <c r="BI95" s="112"/>
      <c r="BJ95" s="113">
        <f t="shared" si="57"/>
        <v>0</v>
      </c>
      <c r="BK95" s="112"/>
      <c r="BL95" s="113">
        <f t="shared" si="61"/>
        <v>0</v>
      </c>
      <c r="BM95" s="112"/>
      <c r="BN95" s="113">
        <f t="shared" si="58"/>
        <v>0</v>
      </c>
      <c r="BO95" s="112"/>
      <c r="BP95" s="113">
        <f t="shared" si="59"/>
        <v>0</v>
      </c>
      <c r="BQ95" s="112"/>
      <c r="BR95" s="113">
        <f t="shared" si="60"/>
        <v>0</v>
      </c>
    </row>
    <row r="96" spans="1:70" x14ac:dyDescent="0.3">
      <c r="A96" s="133" t="s">
        <v>118</v>
      </c>
      <c r="B96" s="133" t="s">
        <v>182</v>
      </c>
      <c r="C96" s="133"/>
      <c r="D96" s="133" t="s">
        <v>122</v>
      </c>
      <c r="E96" s="133" t="s">
        <v>123</v>
      </c>
      <c r="F96" s="133">
        <v>2008</v>
      </c>
      <c r="G96" s="138"/>
      <c r="H96" s="139">
        <v>7.85</v>
      </c>
      <c r="I96" s="133"/>
      <c r="K96" s="10"/>
      <c r="L96" s="10">
        <f t="shared" si="69"/>
        <v>0</v>
      </c>
      <c r="M96" s="89">
        <f t="shared" si="76"/>
        <v>0</v>
      </c>
      <c r="N96" s="11"/>
      <c r="R96" s="5">
        <f t="shared" si="70"/>
        <v>8.75</v>
      </c>
      <c r="S96" s="13">
        <f t="shared" si="62"/>
        <v>10.9375</v>
      </c>
      <c r="T96" s="34"/>
      <c r="U96" s="7">
        <f t="shared" si="63"/>
        <v>12.5</v>
      </c>
      <c r="V96" s="34"/>
      <c r="W96" s="13">
        <f t="shared" si="71"/>
        <v>14.65625</v>
      </c>
      <c r="X96" s="7">
        <f t="shared" si="48"/>
        <v>16.75</v>
      </c>
      <c r="Z96" s="7">
        <f t="shared" si="49"/>
        <v>17.0625</v>
      </c>
      <c r="AA96" s="35">
        <f t="shared" si="64"/>
        <v>21.328125</v>
      </c>
      <c r="AB96" s="29">
        <f t="shared" si="65"/>
        <v>24.375</v>
      </c>
      <c r="AC96" s="35">
        <f t="shared" si="72"/>
        <v>14.254385964912281</v>
      </c>
      <c r="AD96" s="35">
        <f t="shared" si="73"/>
        <v>16.793799212598426</v>
      </c>
      <c r="AE96" s="29">
        <f t="shared" si="66"/>
        <v>19.19291338582677</v>
      </c>
      <c r="AG96" s="7">
        <f t="shared" si="74"/>
        <v>23.622499999999999</v>
      </c>
      <c r="AH96" s="35">
        <f t="shared" si="67"/>
        <v>29.528124999999996</v>
      </c>
      <c r="AI96" s="29">
        <f t="shared" si="68"/>
        <v>33.746428571428574</v>
      </c>
      <c r="AJ96" s="35">
        <f t="shared" si="75"/>
        <v>31.595093749999997</v>
      </c>
      <c r="AK96" s="29">
        <v>31.595093749999997</v>
      </c>
      <c r="AM96" s="10">
        <f t="shared" si="50"/>
        <v>0</v>
      </c>
      <c r="AN96" s="10">
        <f t="shared" si="51"/>
        <v>0</v>
      </c>
      <c r="AO96" s="127"/>
      <c r="AP96" s="10"/>
      <c r="AQ96" s="112"/>
      <c r="AR96" s="113"/>
      <c r="AS96" s="112"/>
      <c r="AT96" s="113"/>
      <c r="AU96" s="112"/>
      <c r="AV96" s="113"/>
      <c r="AW96" s="112"/>
      <c r="AX96" s="113"/>
      <c r="AY96" s="112"/>
      <c r="AZ96" s="113">
        <f t="shared" si="52"/>
        <v>0</v>
      </c>
      <c r="BA96" s="112"/>
      <c r="BB96" s="113">
        <f t="shared" si="53"/>
        <v>0</v>
      </c>
      <c r="BC96" s="112"/>
      <c r="BD96" s="113">
        <f t="shared" si="54"/>
        <v>0</v>
      </c>
      <c r="BE96" s="112"/>
      <c r="BF96" s="113">
        <f t="shared" si="55"/>
        <v>0</v>
      </c>
      <c r="BG96" s="112"/>
      <c r="BH96" s="113">
        <f t="shared" si="56"/>
        <v>0</v>
      </c>
      <c r="BI96" s="112"/>
      <c r="BJ96" s="113">
        <f t="shared" si="57"/>
        <v>0</v>
      </c>
      <c r="BK96" s="112"/>
      <c r="BL96" s="113">
        <f t="shared" si="61"/>
        <v>0</v>
      </c>
      <c r="BM96" s="112"/>
      <c r="BN96" s="113">
        <f t="shared" si="58"/>
        <v>0</v>
      </c>
      <c r="BO96" s="112"/>
      <c r="BP96" s="113">
        <f t="shared" si="59"/>
        <v>0</v>
      </c>
      <c r="BQ96" s="112"/>
      <c r="BR96" s="113">
        <f t="shared" si="60"/>
        <v>0</v>
      </c>
    </row>
    <row r="97" spans="1:70" x14ac:dyDescent="0.3">
      <c r="A97" s="133" t="s">
        <v>118</v>
      </c>
      <c r="B97" s="133" t="s">
        <v>182</v>
      </c>
      <c r="C97" s="133"/>
      <c r="D97" s="133" t="s">
        <v>124</v>
      </c>
      <c r="E97" s="133" t="s">
        <v>56</v>
      </c>
      <c r="F97" s="133">
        <v>2004</v>
      </c>
      <c r="G97" s="138"/>
      <c r="H97" s="139">
        <v>10.89</v>
      </c>
      <c r="I97" s="133"/>
      <c r="K97" s="10"/>
      <c r="L97" s="10">
        <f t="shared" si="69"/>
        <v>0</v>
      </c>
      <c r="M97" s="89">
        <f t="shared" si="76"/>
        <v>0</v>
      </c>
      <c r="N97" s="11"/>
      <c r="R97" s="5">
        <f t="shared" si="70"/>
        <v>11.790000000000001</v>
      </c>
      <c r="S97" s="13">
        <f t="shared" si="62"/>
        <v>14.737500000000001</v>
      </c>
      <c r="T97" s="34"/>
      <c r="U97" s="7">
        <f t="shared" si="63"/>
        <v>16.842857142857145</v>
      </c>
      <c r="V97" s="34"/>
      <c r="W97" s="13">
        <f t="shared" si="71"/>
        <v>19.748250000000002</v>
      </c>
      <c r="X97" s="7">
        <f t="shared" si="48"/>
        <v>22.569428571428578</v>
      </c>
      <c r="Z97" s="7">
        <f t="shared" si="49"/>
        <v>22.260899999999999</v>
      </c>
      <c r="AA97" s="35">
        <f t="shared" si="64"/>
        <v>27.826124999999998</v>
      </c>
      <c r="AB97" s="29">
        <f t="shared" si="65"/>
        <v>31.801285714285715</v>
      </c>
      <c r="AC97" s="35">
        <f t="shared" si="72"/>
        <v>18.597243107769426</v>
      </c>
      <c r="AD97" s="35">
        <f t="shared" si="73"/>
        <v>21.910334645669288</v>
      </c>
      <c r="AE97" s="29">
        <f t="shared" si="66"/>
        <v>25.040382452193477</v>
      </c>
      <c r="AG97" s="7">
        <f t="shared" si="74"/>
        <v>28.820899999999998</v>
      </c>
      <c r="AH97" s="35">
        <f t="shared" si="67"/>
        <v>36.026124999999993</v>
      </c>
      <c r="AI97" s="29">
        <f t="shared" si="68"/>
        <v>41.172714285714285</v>
      </c>
      <c r="AJ97" s="35">
        <f t="shared" si="75"/>
        <v>38.547953749999998</v>
      </c>
      <c r="AK97" s="29">
        <v>38.547953749999998</v>
      </c>
      <c r="AM97" s="10">
        <f t="shared" si="50"/>
        <v>0</v>
      </c>
      <c r="AN97" s="10">
        <f t="shared" si="51"/>
        <v>0</v>
      </c>
      <c r="AO97" s="127"/>
      <c r="AP97" s="10"/>
      <c r="AQ97" s="112"/>
      <c r="AR97" s="113"/>
      <c r="AS97" s="112"/>
      <c r="AT97" s="113"/>
      <c r="AU97" s="112"/>
      <c r="AV97" s="113"/>
      <c r="AW97" s="112"/>
      <c r="AX97" s="113"/>
      <c r="AY97" s="112"/>
      <c r="AZ97" s="113">
        <f t="shared" si="52"/>
        <v>0</v>
      </c>
      <c r="BA97" s="112"/>
      <c r="BB97" s="113">
        <f t="shared" si="53"/>
        <v>0</v>
      </c>
      <c r="BC97" s="112"/>
      <c r="BD97" s="113">
        <f t="shared" si="54"/>
        <v>0</v>
      </c>
      <c r="BE97" s="112"/>
      <c r="BF97" s="113">
        <f t="shared" si="55"/>
        <v>0</v>
      </c>
      <c r="BG97" s="112"/>
      <c r="BH97" s="113">
        <f t="shared" si="56"/>
        <v>0</v>
      </c>
      <c r="BI97" s="112"/>
      <c r="BJ97" s="113">
        <f t="shared" si="57"/>
        <v>0</v>
      </c>
      <c r="BK97" s="112"/>
      <c r="BL97" s="113">
        <f t="shared" si="61"/>
        <v>0</v>
      </c>
      <c r="BM97" s="112"/>
      <c r="BN97" s="113">
        <f t="shared" si="58"/>
        <v>0</v>
      </c>
      <c r="BO97" s="112"/>
      <c r="BP97" s="113">
        <f t="shared" si="59"/>
        <v>0</v>
      </c>
      <c r="BQ97" s="112"/>
      <c r="BR97" s="113">
        <f t="shared" si="60"/>
        <v>0</v>
      </c>
    </row>
    <row r="98" spans="1:70" x14ac:dyDescent="0.3">
      <c r="A98" s="133" t="s">
        <v>125</v>
      </c>
      <c r="B98" s="133" t="s">
        <v>182</v>
      </c>
      <c r="C98" s="133"/>
      <c r="D98" s="133" t="s">
        <v>126</v>
      </c>
      <c r="E98" s="133" t="s">
        <v>56</v>
      </c>
      <c r="F98" s="133">
        <v>2004</v>
      </c>
      <c r="G98" s="138"/>
      <c r="H98" s="139">
        <v>8.58</v>
      </c>
      <c r="I98" s="133"/>
      <c r="K98" s="10"/>
      <c r="L98" s="10">
        <f t="shared" si="69"/>
        <v>0</v>
      </c>
      <c r="M98" s="89">
        <f t="shared" si="76"/>
        <v>0</v>
      </c>
      <c r="N98" s="11"/>
      <c r="R98" s="5">
        <f t="shared" si="70"/>
        <v>9.48</v>
      </c>
      <c r="S98" s="13">
        <f t="shared" si="62"/>
        <v>11.85</v>
      </c>
      <c r="T98" s="34"/>
      <c r="U98" s="7">
        <f t="shared" si="63"/>
        <v>13.542857142857144</v>
      </c>
      <c r="V98" s="34"/>
      <c r="W98" s="13">
        <f t="shared" si="71"/>
        <v>15.879000000000001</v>
      </c>
      <c r="X98" s="7">
        <f t="shared" si="48"/>
        <v>18.147428571428573</v>
      </c>
      <c r="Z98" s="7">
        <f t="shared" si="49"/>
        <v>18.310799999999997</v>
      </c>
      <c r="AA98" s="35">
        <f t="shared" si="64"/>
        <v>22.888499999999993</v>
      </c>
      <c r="AB98" s="29">
        <f t="shared" si="65"/>
        <v>26.158285714285711</v>
      </c>
      <c r="AC98" s="35">
        <f t="shared" si="72"/>
        <v>15.297243107769422</v>
      </c>
      <c r="AD98" s="35">
        <f t="shared" si="73"/>
        <v>18.022440944881886</v>
      </c>
      <c r="AE98" s="29">
        <f t="shared" si="66"/>
        <v>20.5970753655793</v>
      </c>
      <c r="AG98" s="7">
        <f t="shared" si="74"/>
        <v>24.870799999999996</v>
      </c>
      <c r="AH98" s="35">
        <f t="shared" si="67"/>
        <v>31.088499999999993</v>
      </c>
      <c r="AI98" s="29">
        <f t="shared" si="68"/>
        <v>35.529714285714284</v>
      </c>
      <c r="AJ98" s="35">
        <f t="shared" si="75"/>
        <v>33.264694999999996</v>
      </c>
      <c r="AK98" s="29">
        <v>33.264694999999996</v>
      </c>
      <c r="AM98" s="10">
        <f t="shared" si="50"/>
        <v>0</v>
      </c>
      <c r="AN98" s="10">
        <f t="shared" si="51"/>
        <v>0</v>
      </c>
      <c r="AO98" s="127"/>
      <c r="AP98" s="10"/>
      <c r="AQ98" s="112"/>
      <c r="AR98" s="113"/>
      <c r="AS98" s="112"/>
      <c r="AT98" s="113"/>
      <c r="AU98" s="112"/>
      <c r="AV98" s="113"/>
      <c r="AW98" s="112"/>
      <c r="AX98" s="113"/>
      <c r="AY98" s="112"/>
      <c r="AZ98" s="113">
        <f t="shared" si="52"/>
        <v>0</v>
      </c>
      <c r="BA98" s="112"/>
      <c r="BB98" s="113">
        <f t="shared" si="53"/>
        <v>0</v>
      </c>
      <c r="BC98" s="112"/>
      <c r="BD98" s="113">
        <f t="shared" si="54"/>
        <v>0</v>
      </c>
      <c r="BE98" s="112"/>
      <c r="BF98" s="113">
        <f t="shared" si="55"/>
        <v>0</v>
      </c>
      <c r="BG98" s="112"/>
      <c r="BH98" s="113">
        <f t="shared" si="56"/>
        <v>0</v>
      </c>
      <c r="BI98" s="112"/>
      <c r="BJ98" s="113">
        <f t="shared" si="57"/>
        <v>0</v>
      </c>
      <c r="BK98" s="112"/>
      <c r="BL98" s="113">
        <f t="shared" si="61"/>
        <v>0</v>
      </c>
      <c r="BM98" s="112"/>
      <c r="BN98" s="113">
        <f t="shared" si="58"/>
        <v>0</v>
      </c>
      <c r="BO98" s="112"/>
      <c r="BP98" s="113">
        <f t="shared" si="59"/>
        <v>0</v>
      </c>
      <c r="BQ98" s="112"/>
      <c r="BR98" s="113">
        <f t="shared" si="60"/>
        <v>0</v>
      </c>
    </row>
    <row r="99" spans="1:70" x14ac:dyDescent="0.3">
      <c r="A99" s="133" t="s">
        <v>127</v>
      </c>
      <c r="B99" s="133" t="s">
        <v>182</v>
      </c>
      <c r="C99" s="133"/>
      <c r="D99" s="133" t="s">
        <v>128</v>
      </c>
      <c r="E99" s="133" t="s">
        <v>129</v>
      </c>
      <c r="F99" s="133">
        <v>2007</v>
      </c>
      <c r="G99" s="138"/>
      <c r="H99" s="139">
        <v>37</v>
      </c>
      <c r="I99" s="133"/>
      <c r="K99" s="131">
        <v>12</v>
      </c>
      <c r="L99" s="10">
        <f t="shared" si="69"/>
        <v>444</v>
      </c>
      <c r="M99" s="89">
        <f t="shared" si="76"/>
        <v>1102.0350000000001</v>
      </c>
      <c r="N99" s="11">
        <v>0</v>
      </c>
      <c r="R99" s="5">
        <f t="shared" si="70"/>
        <v>37.9</v>
      </c>
      <c r="S99" s="13">
        <f t="shared" si="62"/>
        <v>47.374999999999993</v>
      </c>
      <c r="T99" s="34"/>
      <c r="U99" s="7">
        <f t="shared" si="63"/>
        <v>54.142857142857146</v>
      </c>
      <c r="V99" s="34"/>
      <c r="W99" s="13">
        <f t="shared" si="71"/>
        <v>63.482499999999995</v>
      </c>
      <c r="X99" s="7">
        <f t="shared" si="48"/>
        <v>72.551428571428573</v>
      </c>
      <c r="Z99" s="7">
        <f t="shared" si="49"/>
        <v>66.909000000000006</v>
      </c>
      <c r="AA99" s="35">
        <f t="shared" si="64"/>
        <v>83.636250000000004</v>
      </c>
      <c r="AB99" s="29">
        <f t="shared" si="65"/>
        <v>95.584285714285727</v>
      </c>
      <c r="AC99" s="35">
        <f t="shared" si="72"/>
        <v>55.897243107769434</v>
      </c>
      <c r="AD99" s="35">
        <f t="shared" si="73"/>
        <v>65.855314960629926</v>
      </c>
      <c r="AE99" s="29">
        <f t="shared" si="66"/>
        <v>75.263217097862778</v>
      </c>
      <c r="AG99" s="7">
        <f t="shared" si="74"/>
        <v>73.469000000000008</v>
      </c>
      <c r="AH99" s="35">
        <f t="shared" si="67"/>
        <v>91.836250000000007</v>
      </c>
      <c r="AI99" s="29">
        <f t="shared" si="68"/>
        <v>104.95571428571431</v>
      </c>
      <c r="AJ99" s="35">
        <f t="shared" si="75"/>
        <v>98.264787500000011</v>
      </c>
      <c r="AK99" s="29">
        <v>98.264787500000011</v>
      </c>
      <c r="AM99" s="10">
        <f t="shared" si="50"/>
        <v>12</v>
      </c>
      <c r="AN99" s="10">
        <f t="shared" si="51"/>
        <v>0</v>
      </c>
      <c r="AO99" s="127"/>
      <c r="AP99" s="10"/>
      <c r="AQ99" s="112"/>
      <c r="AR99" s="113"/>
      <c r="AS99" s="112"/>
      <c r="AT99" s="113"/>
      <c r="AU99" s="112"/>
      <c r="AV99" s="113"/>
      <c r="AW99" s="112"/>
      <c r="AX99" s="113"/>
      <c r="AY99" s="112"/>
      <c r="AZ99" s="113">
        <f t="shared" si="52"/>
        <v>0</v>
      </c>
      <c r="BA99" s="112"/>
      <c r="BB99" s="113">
        <f t="shared" si="53"/>
        <v>0</v>
      </c>
      <c r="BC99" s="112"/>
      <c r="BD99" s="113">
        <f t="shared" si="54"/>
        <v>0</v>
      </c>
      <c r="BE99" s="112"/>
      <c r="BF99" s="113">
        <f t="shared" si="55"/>
        <v>0</v>
      </c>
      <c r="BG99" s="112"/>
      <c r="BH99" s="113">
        <f t="shared" si="56"/>
        <v>0</v>
      </c>
      <c r="BI99" s="112"/>
      <c r="BJ99" s="113">
        <f t="shared" si="57"/>
        <v>0</v>
      </c>
      <c r="BK99" s="112"/>
      <c r="BL99" s="113">
        <f t="shared" si="61"/>
        <v>0</v>
      </c>
      <c r="BM99" s="112"/>
      <c r="BN99" s="113">
        <f t="shared" si="58"/>
        <v>0</v>
      </c>
      <c r="BO99" s="112"/>
      <c r="BP99" s="113">
        <f t="shared" si="59"/>
        <v>0</v>
      </c>
      <c r="BQ99" s="112"/>
      <c r="BR99" s="113">
        <f t="shared" si="60"/>
        <v>0</v>
      </c>
    </row>
    <row r="100" spans="1:70" x14ac:dyDescent="0.3">
      <c r="A100" s="133" t="s">
        <v>127</v>
      </c>
      <c r="B100" s="133" t="s">
        <v>182</v>
      </c>
      <c r="C100" s="133"/>
      <c r="D100" s="133" t="s">
        <v>130</v>
      </c>
      <c r="E100" s="133" t="s">
        <v>120</v>
      </c>
      <c r="F100" s="133">
        <v>2007</v>
      </c>
      <c r="G100" s="138"/>
      <c r="H100" s="139">
        <v>20.2</v>
      </c>
      <c r="I100" s="133"/>
      <c r="J100" s="12">
        <v>12</v>
      </c>
      <c r="K100" s="131">
        <v>24</v>
      </c>
      <c r="L100" s="10">
        <f t="shared" si="69"/>
        <v>484.79999999999995</v>
      </c>
      <c r="M100" s="89">
        <f t="shared" si="76"/>
        <v>1342.23</v>
      </c>
      <c r="N100" s="11">
        <v>0</v>
      </c>
      <c r="R100" s="5">
        <f t="shared" si="70"/>
        <v>21.099999999999998</v>
      </c>
      <c r="S100" s="13">
        <f t="shared" si="62"/>
        <v>26.374999999999996</v>
      </c>
      <c r="T100" s="34"/>
      <c r="U100" s="7">
        <f t="shared" si="63"/>
        <v>30.142857142857142</v>
      </c>
      <c r="V100" s="34"/>
      <c r="W100" s="13">
        <f t="shared" si="71"/>
        <v>35.342499999999994</v>
      </c>
      <c r="X100" s="7">
        <f t="shared" si="48"/>
        <v>40.39142857142857</v>
      </c>
      <c r="Z100" s="7">
        <f t="shared" si="49"/>
        <v>38.180999999999997</v>
      </c>
      <c r="AA100" s="35">
        <f t="shared" si="64"/>
        <v>47.726249999999993</v>
      </c>
      <c r="AB100" s="29">
        <f t="shared" si="65"/>
        <v>54.544285714285714</v>
      </c>
      <c r="AC100" s="35">
        <f t="shared" si="72"/>
        <v>31.897243107769423</v>
      </c>
      <c r="AD100" s="35">
        <f t="shared" si="73"/>
        <v>37.579724409448815</v>
      </c>
      <c r="AE100" s="29">
        <f t="shared" si="66"/>
        <v>42.948256467941505</v>
      </c>
      <c r="AG100" s="7">
        <f t="shared" si="74"/>
        <v>44.741</v>
      </c>
      <c r="AH100" s="35">
        <f t="shared" si="67"/>
        <v>55.926249999999996</v>
      </c>
      <c r="AI100" s="29">
        <f t="shared" si="68"/>
        <v>63.915714285714287</v>
      </c>
      <c r="AJ100" s="35">
        <f t="shared" si="75"/>
        <v>59.8410875</v>
      </c>
      <c r="AK100" s="29">
        <v>59.8410875</v>
      </c>
      <c r="AM100" s="10">
        <f t="shared" si="50"/>
        <v>24</v>
      </c>
      <c r="AN100" s="10">
        <f t="shared" si="51"/>
        <v>0</v>
      </c>
      <c r="AO100" s="127"/>
      <c r="AP100" s="10"/>
      <c r="AQ100" s="112"/>
      <c r="AR100" s="113"/>
      <c r="AS100" s="112"/>
      <c r="AT100" s="113"/>
      <c r="AU100" s="112"/>
      <c r="AV100" s="113"/>
      <c r="AW100" s="112"/>
      <c r="AX100" s="113"/>
      <c r="AY100" s="112"/>
      <c r="AZ100" s="113">
        <f t="shared" si="52"/>
        <v>0</v>
      </c>
      <c r="BA100" s="112"/>
      <c r="BB100" s="113">
        <f t="shared" si="53"/>
        <v>0</v>
      </c>
      <c r="BC100" s="112"/>
      <c r="BD100" s="113">
        <f t="shared" si="54"/>
        <v>0</v>
      </c>
      <c r="BE100" s="112"/>
      <c r="BF100" s="113">
        <f t="shared" si="55"/>
        <v>0</v>
      </c>
      <c r="BG100" s="112"/>
      <c r="BH100" s="113">
        <f t="shared" si="56"/>
        <v>0</v>
      </c>
      <c r="BI100" s="112"/>
      <c r="BJ100" s="113">
        <f t="shared" si="57"/>
        <v>0</v>
      </c>
      <c r="BK100" s="112"/>
      <c r="BL100" s="113">
        <f t="shared" si="61"/>
        <v>0</v>
      </c>
      <c r="BM100" s="112"/>
      <c r="BN100" s="113">
        <f t="shared" si="58"/>
        <v>0</v>
      </c>
      <c r="BO100" s="112"/>
      <c r="BP100" s="113">
        <f t="shared" si="59"/>
        <v>0</v>
      </c>
      <c r="BQ100" s="112"/>
      <c r="BR100" s="113">
        <f t="shared" si="60"/>
        <v>0</v>
      </c>
    </row>
    <row r="101" spans="1:70" x14ac:dyDescent="0.3">
      <c r="A101" s="133" t="s">
        <v>127</v>
      </c>
      <c r="B101" s="133" t="s">
        <v>182</v>
      </c>
      <c r="C101" s="133"/>
      <c r="D101" s="133" t="s">
        <v>130</v>
      </c>
      <c r="E101" s="133" t="s">
        <v>120</v>
      </c>
      <c r="F101" s="133">
        <v>2006</v>
      </c>
      <c r="G101" s="138"/>
      <c r="H101" s="139">
        <v>25.8</v>
      </c>
      <c r="I101" s="133"/>
      <c r="J101" s="12">
        <v>12</v>
      </c>
      <c r="K101" s="131">
        <v>12</v>
      </c>
      <c r="L101" s="10">
        <f t="shared" si="69"/>
        <v>309.60000000000002</v>
      </c>
      <c r="M101" s="89">
        <f t="shared" si="76"/>
        <v>814.75499999999988</v>
      </c>
      <c r="N101" s="11">
        <v>0</v>
      </c>
      <c r="R101" s="5">
        <f t="shared" si="70"/>
        <v>26.7</v>
      </c>
      <c r="S101" s="13">
        <f t="shared" si="62"/>
        <v>33.375</v>
      </c>
      <c r="T101" s="34"/>
      <c r="U101" s="7">
        <f t="shared" si="63"/>
        <v>38.142857142857146</v>
      </c>
      <c r="V101" s="34"/>
      <c r="W101" s="13">
        <f t="shared" si="71"/>
        <v>44.722500000000004</v>
      </c>
      <c r="X101" s="7">
        <f t="shared" si="48"/>
        <v>51.111428571428576</v>
      </c>
      <c r="Z101" s="7">
        <f t="shared" si="49"/>
        <v>47.756999999999998</v>
      </c>
      <c r="AA101" s="35">
        <f t="shared" si="64"/>
        <v>59.696249999999992</v>
      </c>
      <c r="AB101" s="29">
        <f t="shared" si="65"/>
        <v>68.224285714285713</v>
      </c>
      <c r="AC101" s="35">
        <f t="shared" si="72"/>
        <v>39.897243107769427</v>
      </c>
      <c r="AD101" s="35">
        <f t="shared" si="73"/>
        <v>47.004921259842511</v>
      </c>
      <c r="AE101" s="29">
        <f t="shared" si="66"/>
        <v>53.719910011248594</v>
      </c>
      <c r="AG101" s="7">
        <f t="shared" si="74"/>
        <v>54.317</v>
      </c>
      <c r="AH101" s="35">
        <f t="shared" si="67"/>
        <v>67.896249999999995</v>
      </c>
      <c r="AI101" s="29">
        <f t="shared" si="68"/>
        <v>77.595714285714294</v>
      </c>
      <c r="AJ101" s="35">
        <f t="shared" si="75"/>
        <v>72.648987500000004</v>
      </c>
      <c r="AK101" s="29">
        <v>72.648987500000004</v>
      </c>
      <c r="AM101" s="10">
        <f t="shared" si="50"/>
        <v>12</v>
      </c>
      <c r="AN101" s="10">
        <f t="shared" si="51"/>
        <v>0</v>
      </c>
      <c r="AO101" s="127"/>
      <c r="AP101" s="10"/>
      <c r="AQ101" s="112"/>
      <c r="AR101" s="113"/>
      <c r="AS101" s="112"/>
      <c r="AT101" s="113"/>
      <c r="AU101" s="112"/>
      <c r="AV101" s="113"/>
      <c r="AW101" s="112"/>
      <c r="AX101" s="113"/>
      <c r="AY101" s="112"/>
      <c r="AZ101" s="113">
        <f t="shared" si="52"/>
        <v>0</v>
      </c>
      <c r="BA101" s="112"/>
      <c r="BB101" s="113">
        <f t="shared" si="53"/>
        <v>0</v>
      </c>
      <c r="BC101" s="112"/>
      <c r="BD101" s="113">
        <f t="shared" si="54"/>
        <v>0</v>
      </c>
      <c r="BE101" s="112"/>
      <c r="BF101" s="113">
        <f t="shared" si="55"/>
        <v>0</v>
      </c>
      <c r="BG101" s="112"/>
      <c r="BH101" s="113">
        <f t="shared" si="56"/>
        <v>0</v>
      </c>
      <c r="BI101" s="112"/>
      <c r="BJ101" s="113">
        <f t="shared" si="57"/>
        <v>0</v>
      </c>
      <c r="BK101" s="112"/>
      <c r="BL101" s="113">
        <f t="shared" si="61"/>
        <v>0</v>
      </c>
      <c r="BM101" s="112"/>
      <c r="BN101" s="113">
        <f t="shared" si="58"/>
        <v>0</v>
      </c>
      <c r="BO101" s="112"/>
      <c r="BP101" s="113">
        <f t="shared" si="59"/>
        <v>0</v>
      </c>
      <c r="BQ101" s="112"/>
      <c r="BR101" s="113">
        <f t="shared" si="60"/>
        <v>0</v>
      </c>
    </row>
    <row r="102" spans="1:70" x14ac:dyDescent="0.3">
      <c r="A102" s="133" t="s">
        <v>127</v>
      </c>
      <c r="B102" s="133" t="s">
        <v>182</v>
      </c>
      <c r="C102" s="133"/>
      <c r="D102" s="133" t="s">
        <v>131</v>
      </c>
      <c r="E102" s="133" t="s">
        <v>129</v>
      </c>
      <c r="F102" s="133">
        <v>2007</v>
      </c>
      <c r="G102" s="138"/>
      <c r="H102" s="139">
        <v>33</v>
      </c>
      <c r="I102" s="133"/>
      <c r="J102" s="12">
        <v>12</v>
      </c>
      <c r="K102" s="131">
        <v>12</v>
      </c>
      <c r="L102" s="10">
        <f t="shared" si="69"/>
        <v>396</v>
      </c>
      <c r="M102" s="89">
        <f t="shared" si="76"/>
        <v>999.43499999999972</v>
      </c>
      <c r="N102" s="11">
        <v>0</v>
      </c>
      <c r="R102" s="5">
        <f t="shared" si="70"/>
        <v>33.9</v>
      </c>
      <c r="S102" s="13">
        <f t="shared" si="62"/>
        <v>42.374999999999993</v>
      </c>
      <c r="T102" s="34"/>
      <c r="U102" s="7">
        <f t="shared" si="63"/>
        <v>48.428571428571431</v>
      </c>
      <c r="V102" s="34"/>
      <c r="W102" s="13">
        <f t="shared" si="71"/>
        <v>56.782499999999992</v>
      </c>
      <c r="X102" s="7">
        <f t="shared" si="48"/>
        <v>64.894285714285715</v>
      </c>
      <c r="Z102" s="7">
        <f t="shared" si="49"/>
        <v>60.068999999999996</v>
      </c>
      <c r="AA102" s="35">
        <f t="shared" si="64"/>
        <v>75.086249999999993</v>
      </c>
      <c r="AB102" s="29">
        <f t="shared" si="65"/>
        <v>85.812857142857141</v>
      </c>
      <c r="AC102" s="35">
        <f t="shared" si="72"/>
        <v>50.182957393483711</v>
      </c>
      <c r="AD102" s="35">
        <f t="shared" si="73"/>
        <v>59.123031496062985</v>
      </c>
      <c r="AE102" s="29">
        <f t="shared" si="73"/>
        <v>67.569178852643418</v>
      </c>
      <c r="AG102" s="7">
        <f t="shared" si="74"/>
        <v>66.628999999999991</v>
      </c>
      <c r="AH102" s="35">
        <f t="shared" si="67"/>
        <v>83.286249999999981</v>
      </c>
      <c r="AI102" s="29">
        <f t="shared" si="68"/>
        <v>95.184285714285707</v>
      </c>
      <c r="AJ102" s="35">
        <f t="shared" si="75"/>
        <v>89.116287499999984</v>
      </c>
      <c r="AK102" s="29">
        <v>89.116287499999984</v>
      </c>
      <c r="AM102" s="10">
        <f t="shared" si="50"/>
        <v>12</v>
      </c>
      <c r="AN102" s="10">
        <f t="shared" si="51"/>
        <v>0</v>
      </c>
      <c r="AO102" s="127"/>
      <c r="AP102" s="10"/>
      <c r="AQ102" s="112"/>
      <c r="AR102" s="113"/>
      <c r="AS102" s="112"/>
      <c r="AT102" s="113"/>
      <c r="AU102" s="112"/>
      <c r="AV102" s="113"/>
      <c r="AW102" s="112"/>
      <c r="AX102" s="113"/>
      <c r="AY102" s="112"/>
      <c r="AZ102" s="113">
        <f t="shared" si="52"/>
        <v>0</v>
      </c>
      <c r="BA102" s="112"/>
      <c r="BB102" s="113">
        <f t="shared" si="53"/>
        <v>0</v>
      </c>
      <c r="BC102" s="112"/>
      <c r="BD102" s="113">
        <f t="shared" si="54"/>
        <v>0</v>
      </c>
      <c r="BE102" s="112"/>
      <c r="BF102" s="113">
        <f t="shared" si="55"/>
        <v>0</v>
      </c>
      <c r="BG102" s="112"/>
      <c r="BH102" s="113">
        <f t="shared" si="56"/>
        <v>0</v>
      </c>
      <c r="BI102" s="112"/>
      <c r="BJ102" s="113">
        <f t="shared" si="57"/>
        <v>0</v>
      </c>
      <c r="BK102" s="112"/>
      <c r="BL102" s="113">
        <f t="shared" si="61"/>
        <v>0</v>
      </c>
      <c r="BM102" s="112"/>
      <c r="BN102" s="113">
        <f t="shared" si="58"/>
        <v>0</v>
      </c>
      <c r="BO102" s="112"/>
      <c r="BP102" s="113">
        <f t="shared" si="59"/>
        <v>0</v>
      </c>
      <c r="BQ102" s="112"/>
      <c r="BR102" s="113">
        <f t="shared" si="60"/>
        <v>0</v>
      </c>
    </row>
    <row r="103" spans="1:70" x14ac:dyDescent="0.3">
      <c r="A103" s="133" t="s">
        <v>127</v>
      </c>
      <c r="B103" s="133" t="s">
        <v>182</v>
      </c>
      <c r="C103" s="133"/>
      <c r="D103" s="133" t="s">
        <v>132</v>
      </c>
      <c r="E103" s="133" t="s">
        <v>129</v>
      </c>
      <c r="F103" s="133">
        <v>2008</v>
      </c>
      <c r="G103" s="138"/>
      <c r="H103" s="139">
        <v>39.710000000000008</v>
      </c>
      <c r="I103" s="133"/>
      <c r="K103" s="10"/>
      <c r="L103" s="10">
        <f t="shared" si="69"/>
        <v>0</v>
      </c>
      <c r="M103" s="89">
        <f t="shared" si="76"/>
        <v>0</v>
      </c>
      <c r="N103" s="11"/>
      <c r="R103" s="5">
        <f t="shared" si="70"/>
        <v>40.610000000000007</v>
      </c>
      <c r="S103" s="13">
        <f t="shared" si="62"/>
        <v>50.762500000000003</v>
      </c>
      <c r="T103" s="34"/>
      <c r="U103" s="7">
        <f t="shared" si="63"/>
        <v>58.014285714285727</v>
      </c>
      <c r="V103" s="34"/>
      <c r="W103" s="13">
        <f t="shared" si="71"/>
        <v>68.021750000000011</v>
      </c>
      <c r="X103" s="7">
        <f t="shared" si="48"/>
        <v>77.73914285714288</v>
      </c>
      <c r="Z103" s="7">
        <f t="shared" si="49"/>
        <v>71.543100000000024</v>
      </c>
      <c r="AA103" s="35">
        <f t="shared" si="64"/>
        <v>89.428875000000019</v>
      </c>
      <c r="AB103" s="29">
        <f t="shared" si="65"/>
        <v>102.20442857142861</v>
      </c>
      <c r="AC103" s="35">
        <f t="shared" si="72"/>
        <v>59.768671679198015</v>
      </c>
      <c r="AD103" s="35">
        <f t="shared" si="73"/>
        <v>70.416437007874023</v>
      </c>
      <c r="AE103" s="29">
        <f t="shared" si="73"/>
        <v>80.475928008998906</v>
      </c>
      <c r="AG103" s="7">
        <f t="shared" si="74"/>
        <v>78.103100000000026</v>
      </c>
      <c r="AH103" s="35">
        <f t="shared" si="67"/>
        <v>97.628875000000022</v>
      </c>
      <c r="AI103" s="29">
        <f t="shared" si="68"/>
        <v>111.57585714285719</v>
      </c>
      <c r="AJ103" s="35">
        <f t="shared" si="75"/>
        <v>104.46289625000003</v>
      </c>
      <c r="AK103" s="29">
        <v>104.46289625000003</v>
      </c>
      <c r="AM103" s="10">
        <f t="shared" si="50"/>
        <v>0</v>
      </c>
      <c r="AN103" s="10">
        <f t="shared" si="51"/>
        <v>0</v>
      </c>
      <c r="AO103" s="127"/>
      <c r="AP103" s="10"/>
      <c r="AQ103" s="112"/>
      <c r="AR103" s="113"/>
      <c r="AS103" s="112"/>
      <c r="AT103" s="113"/>
      <c r="AU103" s="112"/>
      <c r="AV103" s="113"/>
      <c r="AW103" s="112"/>
      <c r="AX103" s="113"/>
      <c r="AY103" s="112"/>
      <c r="AZ103" s="113">
        <f t="shared" si="52"/>
        <v>0</v>
      </c>
      <c r="BA103" s="112"/>
      <c r="BB103" s="113">
        <f t="shared" si="53"/>
        <v>0</v>
      </c>
      <c r="BC103" s="112"/>
      <c r="BD103" s="113">
        <f t="shared" si="54"/>
        <v>0</v>
      </c>
      <c r="BE103" s="112"/>
      <c r="BF103" s="113">
        <f t="shared" si="55"/>
        <v>0</v>
      </c>
      <c r="BG103" s="112"/>
      <c r="BH103" s="113">
        <f t="shared" si="56"/>
        <v>0</v>
      </c>
      <c r="BI103" s="112"/>
      <c r="BJ103" s="113">
        <f t="shared" si="57"/>
        <v>0</v>
      </c>
      <c r="BK103" s="112"/>
      <c r="BL103" s="113">
        <f t="shared" si="61"/>
        <v>0</v>
      </c>
      <c r="BM103" s="112"/>
      <c r="BN103" s="113">
        <f t="shared" si="58"/>
        <v>0</v>
      </c>
      <c r="BO103" s="112"/>
      <c r="BP103" s="113">
        <f t="shared" si="59"/>
        <v>0</v>
      </c>
      <c r="BQ103" s="112"/>
      <c r="BR103" s="113">
        <f t="shared" si="60"/>
        <v>0</v>
      </c>
    </row>
    <row r="104" spans="1:70" x14ac:dyDescent="0.3">
      <c r="A104" s="133" t="s">
        <v>127</v>
      </c>
      <c r="B104" s="133" t="s">
        <v>182</v>
      </c>
      <c r="C104" s="133"/>
      <c r="D104" s="133" t="s">
        <v>133</v>
      </c>
      <c r="E104" s="133" t="s">
        <v>134</v>
      </c>
      <c r="F104" s="133">
        <v>2006</v>
      </c>
      <c r="G104" s="138"/>
      <c r="H104" s="139">
        <v>385.00000000000006</v>
      </c>
      <c r="I104" s="133"/>
      <c r="K104" s="10"/>
      <c r="L104" s="10">
        <f t="shared" si="69"/>
        <v>0</v>
      </c>
      <c r="M104" s="89">
        <f t="shared" si="76"/>
        <v>0</v>
      </c>
      <c r="N104" s="11"/>
      <c r="R104" s="5">
        <f t="shared" si="70"/>
        <v>385.90000000000003</v>
      </c>
      <c r="S104" s="13">
        <f t="shared" si="62"/>
        <v>482.375</v>
      </c>
      <c r="T104" s="34"/>
      <c r="U104" s="7">
        <f t="shared" si="63"/>
        <v>551.28571428571433</v>
      </c>
      <c r="V104" s="34"/>
      <c r="W104" s="13">
        <f t="shared" si="71"/>
        <v>646.38250000000005</v>
      </c>
      <c r="X104" s="7">
        <f t="shared" si="48"/>
        <v>738.72285714285726</v>
      </c>
      <c r="Z104" s="7">
        <f t="shared" si="49"/>
        <v>661.98900000000003</v>
      </c>
      <c r="AA104" s="35">
        <f t="shared" si="64"/>
        <v>827.48625000000004</v>
      </c>
      <c r="AB104" s="29">
        <f t="shared" si="65"/>
        <v>945.69857142857154</v>
      </c>
      <c r="AC104" s="35">
        <f t="shared" si="72"/>
        <v>553.04010025062667</v>
      </c>
      <c r="AD104" s="35">
        <f t="shared" si="73"/>
        <v>651.56397637795283</v>
      </c>
      <c r="AE104" s="29">
        <f t="shared" si="73"/>
        <v>744.64454443194609</v>
      </c>
      <c r="AG104" s="7">
        <f t="shared" si="74"/>
        <v>668.54899999999998</v>
      </c>
      <c r="AH104" s="35">
        <f t="shared" si="67"/>
        <v>835.68624999999997</v>
      </c>
      <c r="AI104" s="29">
        <f>AG104/$AI$9</f>
        <v>955.07</v>
      </c>
      <c r="AJ104" s="35">
        <f t="shared" si="75"/>
        <v>894.18428749999998</v>
      </c>
      <c r="AK104" s="29">
        <v>894.18428749999998</v>
      </c>
      <c r="AM104" s="10">
        <f t="shared" si="50"/>
        <v>0</v>
      </c>
      <c r="AN104" s="10">
        <f t="shared" si="51"/>
        <v>0</v>
      </c>
      <c r="AO104" s="127"/>
      <c r="AP104" s="10"/>
      <c r="AQ104" s="112"/>
      <c r="AR104" s="113"/>
      <c r="AS104" s="112"/>
      <c r="AT104" s="113"/>
      <c r="AU104" s="112"/>
      <c r="AV104" s="113"/>
      <c r="AW104" s="112"/>
      <c r="AX104" s="113"/>
      <c r="AY104" s="112"/>
      <c r="AZ104" s="113">
        <f t="shared" si="52"/>
        <v>0</v>
      </c>
      <c r="BA104" s="112"/>
      <c r="BB104" s="113">
        <f t="shared" si="53"/>
        <v>0</v>
      </c>
      <c r="BC104" s="112"/>
      <c r="BD104" s="113">
        <f t="shared" si="54"/>
        <v>0</v>
      </c>
      <c r="BE104" s="112"/>
      <c r="BF104" s="113">
        <f t="shared" si="55"/>
        <v>0</v>
      </c>
      <c r="BG104" s="112"/>
      <c r="BH104" s="113">
        <f t="shared" si="56"/>
        <v>0</v>
      </c>
      <c r="BI104" s="112"/>
      <c r="BJ104" s="113">
        <f t="shared" si="57"/>
        <v>0</v>
      </c>
      <c r="BK104" s="112"/>
      <c r="BL104" s="113">
        <f t="shared" si="61"/>
        <v>0</v>
      </c>
      <c r="BM104" s="112"/>
      <c r="BN104" s="113">
        <f t="shared" si="58"/>
        <v>0</v>
      </c>
      <c r="BO104" s="112"/>
      <c r="BP104" s="113">
        <f t="shared" si="59"/>
        <v>0</v>
      </c>
      <c r="BQ104" s="112"/>
      <c r="BR104" s="113">
        <f t="shared" si="60"/>
        <v>0</v>
      </c>
    </row>
    <row r="105" spans="1:70" x14ac:dyDescent="0.3">
      <c r="A105" s="133" t="s">
        <v>127</v>
      </c>
      <c r="B105" s="133" t="s">
        <v>182</v>
      </c>
      <c r="C105" s="133"/>
      <c r="D105" s="133" t="s">
        <v>133</v>
      </c>
      <c r="E105" s="133" t="s">
        <v>134</v>
      </c>
      <c r="F105" s="133">
        <v>2000</v>
      </c>
      <c r="G105" s="138"/>
      <c r="H105" s="139">
        <v>963.93000000000006</v>
      </c>
      <c r="I105" s="133"/>
      <c r="K105" s="10"/>
      <c r="L105" s="10">
        <f t="shared" si="69"/>
        <v>0</v>
      </c>
      <c r="M105" s="89">
        <f t="shared" si="76"/>
        <v>0</v>
      </c>
      <c r="N105" s="11"/>
      <c r="R105" s="5">
        <f t="shared" si="70"/>
        <v>964.83</v>
      </c>
      <c r="S105" s="13">
        <f t="shared" si="62"/>
        <v>1206.0374999999999</v>
      </c>
      <c r="T105" s="34"/>
      <c r="U105" s="7">
        <f t="shared" si="63"/>
        <v>1378.3285714285716</v>
      </c>
      <c r="V105" s="34"/>
      <c r="W105" s="13">
        <f t="shared" si="71"/>
        <v>1616.09025</v>
      </c>
      <c r="X105" s="7">
        <f t="shared" si="48"/>
        <v>1846.9602857142861</v>
      </c>
      <c r="Z105" s="7">
        <f t="shared" si="49"/>
        <v>1651.9593000000002</v>
      </c>
      <c r="AA105" s="35">
        <f t="shared" si="64"/>
        <v>2064.9491250000001</v>
      </c>
      <c r="AB105" s="29">
        <f t="shared" si="65"/>
        <v>2359.9418571428578</v>
      </c>
      <c r="AC105" s="35">
        <f t="shared" si="72"/>
        <v>1380.0829573934841</v>
      </c>
      <c r="AD105" s="35">
        <f t="shared" si="73"/>
        <v>1625.9441929133859</v>
      </c>
      <c r="AE105" s="29">
        <f t="shared" si="73"/>
        <v>1858.2219347581556</v>
      </c>
      <c r="AG105" s="7">
        <f t="shared" si="74"/>
        <v>1658.5193000000002</v>
      </c>
      <c r="AH105" s="35">
        <f t="shared" si="67"/>
        <v>2073.1491249999999</v>
      </c>
      <c r="AI105" s="29">
        <f t="shared" si="68"/>
        <v>2369.3132857142859</v>
      </c>
      <c r="AJ105" s="35">
        <f t="shared" si="75"/>
        <v>2218.2695637500001</v>
      </c>
      <c r="AK105" s="29">
        <v>2218.2695637500001</v>
      </c>
      <c r="AM105" s="10">
        <f t="shared" si="50"/>
        <v>0</v>
      </c>
      <c r="AN105" s="10">
        <f t="shared" si="51"/>
        <v>0</v>
      </c>
      <c r="AO105" s="127"/>
      <c r="AP105" s="10"/>
      <c r="AQ105" s="112"/>
      <c r="AR105" s="113"/>
      <c r="AS105" s="112"/>
      <c r="AT105" s="113"/>
      <c r="AU105" s="112"/>
      <c r="AV105" s="113"/>
      <c r="AW105" s="112"/>
      <c r="AX105" s="113"/>
      <c r="AY105" s="112"/>
      <c r="AZ105" s="113">
        <f t="shared" si="52"/>
        <v>0</v>
      </c>
      <c r="BA105" s="112"/>
      <c r="BB105" s="113">
        <f t="shared" si="53"/>
        <v>0</v>
      </c>
      <c r="BC105" s="112"/>
      <c r="BD105" s="113">
        <f t="shared" si="54"/>
        <v>0</v>
      </c>
      <c r="BE105" s="112"/>
      <c r="BF105" s="113">
        <f t="shared" si="55"/>
        <v>0</v>
      </c>
      <c r="BG105" s="112"/>
      <c r="BH105" s="113">
        <f t="shared" si="56"/>
        <v>0</v>
      </c>
      <c r="BI105" s="112"/>
      <c r="BJ105" s="113">
        <f t="shared" si="57"/>
        <v>0</v>
      </c>
      <c r="BK105" s="112"/>
      <c r="BL105" s="113">
        <f t="shared" si="61"/>
        <v>0</v>
      </c>
      <c r="BM105" s="112"/>
      <c r="BN105" s="113">
        <f t="shared" si="58"/>
        <v>0</v>
      </c>
      <c r="BO105" s="112"/>
      <c r="BP105" s="113">
        <f t="shared" si="59"/>
        <v>0</v>
      </c>
      <c r="BQ105" s="112"/>
      <c r="BR105" s="113">
        <f t="shared" si="60"/>
        <v>0</v>
      </c>
    </row>
    <row r="106" spans="1:70" x14ac:dyDescent="0.3">
      <c r="A106" s="133" t="s">
        <v>127</v>
      </c>
      <c r="B106" s="133" t="s">
        <v>182</v>
      </c>
      <c r="C106" s="133"/>
      <c r="D106" s="133" t="s">
        <v>133</v>
      </c>
      <c r="E106" s="133" t="s">
        <v>134</v>
      </c>
      <c r="F106" s="133">
        <v>2010</v>
      </c>
      <c r="G106" s="138"/>
      <c r="H106" s="139">
        <v>793.1</v>
      </c>
      <c r="I106" s="133"/>
      <c r="K106" s="10"/>
      <c r="L106" s="10">
        <f t="shared" si="69"/>
        <v>0</v>
      </c>
      <c r="M106" s="89">
        <f t="shared" si="76"/>
        <v>0</v>
      </c>
      <c r="N106" s="11"/>
      <c r="R106" s="5">
        <f t="shared" si="70"/>
        <v>794</v>
      </c>
      <c r="S106" s="13">
        <f t="shared" si="62"/>
        <v>992.5</v>
      </c>
      <c r="T106" s="34"/>
      <c r="U106" s="7">
        <f t="shared" si="63"/>
        <v>1134.2857142857144</v>
      </c>
      <c r="V106" s="34"/>
      <c r="W106" s="13">
        <f t="shared" si="71"/>
        <v>1329.95</v>
      </c>
      <c r="X106" s="7">
        <f t="shared" si="48"/>
        <v>1519.9428571428575</v>
      </c>
      <c r="Z106" s="7">
        <f t="shared" si="49"/>
        <v>1359.8400000000001</v>
      </c>
      <c r="AA106" s="35">
        <f t="shared" si="64"/>
        <v>1699.8000000000002</v>
      </c>
      <c r="AB106" s="29">
        <f t="shared" si="65"/>
        <v>1942.6285714285718</v>
      </c>
      <c r="AC106" s="35">
        <f t="shared" si="72"/>
        <v>1136.0401002506269</v>
      </c>
      <c r="AD106" s="35">
        <f t="shared" si="73"/>
        <v>1338.4251968503938</v>
      </c>
      <c r="AE106" s="29">
        <f t="shared" si="73"/>
        <v>1529.6287964004503</v>
      </c>
      <c r="AG106" s="7">
        <f t="shared" si="74"/>
        <v>1366.4</v>
      </c>
      <c r="AH106" s="35">
        <f t="shared" si="67"/>
        <v>1708</v>
      </c>
      <c r="AI106" s="29">
        <f t="shared" si="68"/>
        <v>1952.0000000000002</v>
      </c>
      <c r="AJ106" s="35">
        <f t="shared" si="75"/>
        <v>1827.5600000000002</v>
      </c>
      <c r="AK106" s="29">
        <v>1827.5600000000002</v>
      </c>
      <c r="AM106" s="10">
        <f t="shared" si="50"/>
        <v>0</v>
      </c>
      <c r="AN106" s="10">
        <f t="shared" si="51"/>
        <v>0</v>
      </c>
      <c r="AO106" s="127"/>
      <c r="AP106" s="10"/>
      <c r="AQ106" s="112"/>
      <c r="AR106" s="113"/>
      <c r="AS106" s="112"/>
      <c r="AT106" s="113"/>
      <c r="AU106" s="112"/>
      <c r="AV106" s="113"/>
      <c r="AW106" s="112"/>
      <c r="AX106" s="113"/>
      <c r="AY106" s="112"/>
      <c r="AZ106" s="113">
        <f t="shared" si="52"/>
        <v>0</v>
      </c>
      <c r="BA106" s="112"/>
      <c r="BB106" s="113">
        <f t="shared" si="53"/>
        <v>0</v>
      </c>
      <c r="BC106" s="112"/>
      <c r="BD106" s="113">
        <f t="shared" si="54"/>
        <v>0</v>
      </c>
      <c r="BE106" s="112"/>
      <c r="BF106" s="113">
        <f t="shared" si="55"/>
        <v>0</v>
      </c>
      <c r="BG106" s="112"/>
      <c r="BH106" s="113">
        <f t="shared" si="56"/>
        <v>0</v>
      </c>
      <c r="BI106" s="112"/>
      <c r="BJ106" s="113">
        <f t="shared" si="57"/>
        <v>0</v>
      </c>
      <c r="BK106" s="112"/>
      <c r="BL106" s="113">
        <f t="shared" si="61"/>
        <v>0</v>
      </c>
      <c r="BM106" s="112"/>
      <c r="BN106" s="113">
        <f t="shared" si="58"/>
        <v>0</v>
      </c>
      <c r="BO106" s="112"/>
      <c r="BP106" s="113">
        <f t="shared" si="59"/>
        <v>0</v>
      </c>
      <c r="BQ106" s="112"/>
      <c r="BR106" s="113">
        <f t="shared" si="60"/>
        <v>0</v>
      </c>
    </row>
    <row r="107" spans="1:70" x14ac:dyDescent="0.3">
      <c r="A107" s="133" t="s">
        <v>135</v>
      </c>
      <c r="B107" s="133" t="s">
        <v>182</v>
      </c>
      <c r="C107" s="133"/>
      <c r="D107" s="133" t="s">
        <v>136</v>
      </c>
      <c r="E107" s="133" t="s">
        <v>137</v>
      </c>
      <c r="F107" s="133">
        <v>2010</v>
      </c>
      <c r="G107" s="138"/>
      <c r="H107" s="139">
        <v>24.750000000000004</v>
      </c>
      <c r="I107" s="133"/>
      <c r="K107" s="10"/>
      <c r="L107" s="10">
        <f t="shared" si="69"/>
        <v>0</v>
      </c>
      <c r="M107" s="89">
        <f t="shared" si="76"/>
        <v>0</v>
      </c>
      <c r="N107" s="11"/>
      <c r="R107" s="5">
        <f t="shared" si="70"/>
        <v>25.650000000000002</v>
      </c>
      <c r="S107" s="13">
        <f t="shared" si="62"/>
        <v>32.0625</v>
      </c>
      <c r="T107" s="34"/>
      <c r="U107" s="7">
        <f t="shared" si="63"/>
        <v>36.642857142857146</v>
      </c>
      <c r="V107" s="34"/>
      <c r="W107" s="13">
        <f t="shared" si="71"/>
        <v>42.963750000000005</v>
      </c>
      <c r="X107" s="7">
        <f t="shared" si="48"/>
        <v>49.101428571428578</v>
      </c>
      <c r="Z107" s="7">
        <f t="shared" si="49"/>
        <v>45.961500000000001</v>
      </c>
      <c r="AA107" s="35">
        <f t="shared" si="64"/>
        <v>57.451875000000001</v>
      </c>
      <c r="AB107" s="29">
        <f t="shared" si="65"/>
        <v>65.659285714285716</v>
      </c>
      <c r="AC107" s="35">
        <f t="shared" si="72"/>
        <v>38.397243107769427</v>
      </c>
      <c r="AD107" s="35">
        <f t="shared" si="73"/>
        <v>45.237696850393704</v>
      </c>
      <c r="AE107" s="29">
        <f t="shared" si="73"/>
        <v>51.700224971878512</v>
      </c>
      <c r="AG107" s="7">
        <f t="shared" si="74"/>
        <v>52.521500000000003</v>
      </c>
      <c r="AH107" s="35">
        <f t="shared" si="67"/>
        <v>65.651875000000004</v>
      </c>
      <c r="AI107" s="29">
        <f t="shared" si="68"/>
        <v>75.030714285714296</v>
      </c>
      <c r="AJ107" s="35">
        <f t="shared" si="75"/>
        <v>70.247506250000015</v>
      </c>
      <c r="AK107" s="29">
        <v>70.247506250000015</v>
      </c>
      <c r="AM107" s="10">
        <f t="shared" si="50"/>
        <v>0</v>
      </c>
      <c r="AN107" s="10">
        <f t="shared" si="51"/>
        <v>0</v>
      </c>
      <c r="AO107" s="127"/>
      <c r="AP107" s="10"/>
      <c r="AQ107" s="112"/>
      <c r="AR107" s="113"/>
      <c r="AS107" s="112"/>
      <c r="AT107" s="113"/>
      <c r="AU107" s="112"/>
      <c r="AV107" s="113"/>
      <c r="AW107" s="112"/>
      <c r="AX107" s="113"/>
      <c r="AY107" s="112"/>
      <c r="AZ107" s="113">
        <f t="shared" si="52"/>
        <v>0</v>
      </c>
      <c r="BA107" s="112"/>
      <c r="BB107" s="113">
        <f t="shared" si="53"/>
        <v>0</v>
      </c>
      <c r="BC107" s="112"/>
      <c r="BD107" s="113">
        <f t="shared" si="54"/>
        <v>0</v>
      </c>
      <c r="BE107" s="112"/>
      <c r="BF107" s="113">
        <f t="shared" si="55"/>
        <v>0</v>
      </c>
      <c r="BG107" s="112"/>
      <c r="BH107" s="113">
        <f t="shared" si="56"/>
        <v>0</v>
      </c>
      <c r="BI107" s="112"/>
      <c r="BJ107" s="113">
        <f t="shared" si="57"/>
        <v>0</v>
      </c>
      <c r="BK107" s="112"/>
      <c r="BL107" s="113">
        <f t="shared" si="61"/>
        <v>0</v>
      </c>
      <c r="BM107" s="112"/>
      <c r="BN107" s="113">
        <f t="shared" si="58"/>
        <v>0</v>
      </c>
      <c r="BO107" s="112"/>
      <c r="BP107" s="113">
        <f t="shared" si="59"/>
        <v>0</v>
      </c>
      <c r="BQ107" s="112"/>
      <c r="BR107" s="113">
        <f t="shared" si="60"/>
        <v>0</v>
      </c>
    </row>
    <row r="108" spans="1:70" x14ac:dyDescent="0.3">
      <c r="A108" s="133" t="s">
        <v>127</v>
      </c>
      <c r="B108" s="133" t="s">
        <v>182</v>
      </c>
      <c r="C108" s="133"/>
      <c r="D108" s="133" t="s">
        <v>138</v>
      </c>
      <c r="E108" s="133" t="s">
        <v>129</v>
      </c>
      <c r="F108" s="133">
        <v>2009</v>
      </c>
      <c r="G108" s="138"/>
      <c r="H108" s="139">
        <v>220</v>
      </c>
      <c r="I108" s="133"/>
      <c r="K108" s="10"/>
      <c r="L108" s="10">
        <f t="shared" si="69"/>
        <v>0</v>
      </c>
      <c r="M108" s="89">
        <f t="shared" si="76"/>
        <v>0</v>
      </c>
      <c r="N108" s="11"/>
      <c r="R108" s="5">
        <f t="shared" si="70"/>
        <v>220.9</v>
      </c>
      <c r="S108" s="13">
        <f t="shared" si="62"/>
        <v>276.125</v>
      </c>
      <c r="T108" s="34"/>
      <c r="U108" s="7">
        <f t="shared" si="63"/>
        <v>315.57142857142861</v>
      </c>
      <c r="V108" s="34"/>
      <c r="W108" s="13">
        <f t="shared" si="71"/>
        <v>370.00750000000005</v>
      </c>
      <c r="X108" s="7">
        <f t="shared" si="48"/>
        <v>422.86571428571438</v>
      </c>
      <c r="Z108" s="7">
        <f t="shared" si="49"/>
        <v>379.83899999999994</v>
      </c>
      <c r="AA108" s="35">
        <f t="shared" si="64"/>
        <v>474.79874999999993</v>
      </c>
      <c r="AB108" s="29">
        <f t="shared" si="65"/>
        <v>542.62714285714276</v>
      </c>
      <c r="AC108" s="35">
        <f t="shared" si="72"/>
        <v>317.32581453634083</v>
      </c>
      <c r="AD108" s="35">
        <f t="shared" si="73"/>
        <v>373.85728346456688</v>
      </c>
      <c r="AE108" s="29">
        <f t="shared" si="73"/>
        <v>427.26546681664786</v>
      </c>
      <c r="AG108" s="7">
        <f t="shared" si="74"/>
        <v>386.39899999999994</v>
      </c>
      <c r="AH108" s="35">
        <f t="shared" si="67"/>
        <v>482.99874999999992</v>
      </c>
      <c r="AI108" s="29">
        <f t="shared" si="68"/>
        <v>551.99857142857138</v>
      </c>
      <c r="AJ108" s="35">
        <f t="shared" si="75"/>
        <v>516.80866249999997</v>
      </c>
      <c r="AK108" s="29">
        <v>516.80866249999997</v>
      </c>
      <c r="AM108" s="10">
        <f t="shared" si="50"/>
        <v>0</v>
      </c>
      <c r="AN108" s="10">
        <f t="shared" si="51"/>
        <v>0</v>
      </c>
      <c r="AO108" s="127"/>
      <c r="AP108" s="10"/>
      <c r="AQ108" s="112"/>
      <c r="AR108" s="113"/>
      <c r="AS108" s="112"/>
      <c r="AT108" s="113"/>
      <c r="AU108" s="112"/>
      <c r="AV108" s="113"/>
      <c r="AW108" s="112"/>
      <c r="AX108" s="113"/>
      <c r="AY108" s="112"/>
      <c r="AZ108" s="113">
        <f t="shared" si="52"/>
        <v>0</v>
      </c>
      <c r="BA108" s="112"/>
      <c r="BB108" s="113">
        <f t="shared" si="53"/>
        <v>0</v>
      </c>
      <c r="BC108" s="112"/>
      <c r="BD108" s="113">
        <f t="shared" si="54"/>
        <v>0</v>
      </c>
      <c r="BE108" s="112"/>
      <c r="BF108" s="113">
        <f t="shared" si="55"/>
        <v>0</v>
      </c>
      <c r="BG108" s="112"/>
      <c r="BH108" s="113">
        <f t="shared" si="56"/>
        <v>0</v>
      </c>
      <c r="BI108" s="112"/>
      <c r="BJ108" s="113">
        <f t="shared" si="57"/>
        <v>0</v>
      </c>
      <c r="BK108" s="112"/>
      <c r="BL108" s="113">
        <f t="shared" si="61"/>
        <v>0</v>
      </c>
      <c r="BM108" s="112"/>
      <c r="BN108" s="113">
        <f t="shared" si="58"/>
        <v>0</v>
      </c>
      <c r="BO108" s="112"/>
      <c r="BP108" s="113">
        <f t="shared" si="59"/>
        <v>0</v>
      </c>
      <c r="BQ108" s="112"/>
      <c r="BR108" s="113">
        <f t="shared" si="60"/>
        <v>0</v>
      </c>
    </row>
    <row r="109" spans="1:70" x14ac:dyDescent="0.3">
      <c r="A109" s="133" t="s">
        <v>127</v>
      </c>
      <c r="B109" s="133" t="s">
        <v>182</v>
      </c>
      <c r="C109" s="133"/>
      <c r="D109" s="133" t="s">
        <v>138</v>
      </c>
      <c r="E109" s="133" t="s">
        <v>129</v>
      </c>
      <c r="F109" s="133">
        <v>2006</v>
      </c>
      <c r="G109" s="138"/>
      <c r="H109" s="139">
        <v>153</v>
      </c>
      <c r="I109" s="133"/>
      <c r="K109" s="10"/>
      <c r="L109" s="10">
        <f t="shared" si="69"/>
        <v>0</v>
      </c>
      <c r="M109" s="89">
        <f t="shared" si="76"/>
        <v>0</v>
      </c>
      <c r="N109" s="11"/>
      <c r="R109" s="5">
        <f t="shared" si="70"/>
        <v>153.9</v>
      </c>
      <c r="S109" s="13">
        <f t="shared" si="62"/>
        <v>192.375</v>
      </c>
      <c r="T109" s="34"/>
      <c r="U109" s="7">
        <f t="shared" si="63"/>
        <v>219.85714285714289</v>
      </c>
      <c r="V109" s="34"/>
      <c r="W109" s="13">
        <f t="shared" si="71"/>
        <v>257.78250000000003</v>
      </c>
      <c r="X109" s="7">
        <f t="shared" si="48"/>
        <v>294.60857142857151</v>
      </c>
      <c r="Z109" s="7">
        <f t="shared" si="49"/>
        <v>265.26899999999995</v>
      </c>
      <c r="AA109" s="35">
        <f t="shared" si="64"/>
        <v>331.58624999999989</v>
      </c>
      <c r="AB109" s="29">
        <f t="shared" si="65"/>
        <v>378.95571428571424</v>
      </c>
      <c r="AC109" s="35">
        <f t="shared" si="72"/>
        <v>221.61152882205511</v>
      </c>
      <c r="AD109" s="35">
        <f t="shared" si="73"/>
        <v>261.09153543307076</v>
      </c>
      <c r="AE109" s="29">
        <f t="shared" si="73"/>
        <v>298.39032620922382</v>
      </c>
      <c r="AG109" s="7">
        <f t="shared" si="74"/>
        <v>271.82899999999995</v>
      </c>
      <c r="AH109" s="35">
        <f t="shared" si="67"/>
        <v>339.78624999999994</v>
      </c>
      <c r="AI109" s="29">
        <f t="shared" si="68"/>
        <v>388.3271428571428</v>
      </c>
      <c r="AJ109" s="35">
        <f t="shared" si="75"/>
        <v>363.57128749999998</v>
      </c>
      <c r="AK109" s="29">
        <v>363.57128749999998</v>
      </c>
      <c r="AM109" s="10">
        <f t="shared" si="50"/>
        <v>0</v>
      </c>
      <c r="AN109" s="10">
        <f t="shared" si="51"/>
        <v>0</v>
      </c>
      <c r="AO109" s="127"/>
      <c r="AP109" s="10"/>
      <c r="AQ109" s="112"/>
      <c r="AR109" s="113"/>
      <c r="AS109" s="112"/>
      <c r="AT109" s="113"/>
      <c r="AU109" s="112"/>
      <c r="AV109" s="113"/>
      <c r="AW109" s="112"/>
      <c r="AX109" s="113"/>
      <c r="AY109" s="112"/>
      <c r="AZ109" s="113">
        <f t="shared" si="52"/>
        <v>0</v>
      </c>
      <c r="BA109" s="112"/>
      <c r="BB109" s="113">
        <f t="shared" si="53"/>
        <v>0</v>
      </c>
      <c r="BC109" s="112"/>
      <c r="BD109" s="113">
        <f t="shared" si="54"/>
        <v>0</v>
      </c>
      <c r="BE109" s="112"/>
      <c r="BF109" s="113">
        <f t="shared" si="55"/>
        <v>0</v>
      </c>
      <c r="BG109" s="112"/>
      <c r="BH109" s="113">
        <f t="shared" si="56"/>
        <v>0</v>
      </c>
      <c r="BI109" s="112"/>
      <c r="BJ109" s="113">
        <f t="shared" si="57"/>
        <v>0</v>
      </c>
      <c r="BK109" s="112"/>
      <c r="BL109" s="113">
        <f t="shared" si="61"/>
        <v>0</v>
      </c>
      <c r="BM109" s="112"/>
      <c r="BN109" s="113">
        <f t="shared" si="58"/>
        <v>0</v>
      </c>
      <c r="BO109" s="112"/>
      <c r="BP109" s="113">
        <f t="shared" si="59"/>
        <v>0</v>
      </c>
      <c r="BQ109" s="112"/>
      <c r="BR109" s="113">
        <f t="shared" si="60"/>
        <v>0</v>
      </c>
    </row>
    <row r="110" spans="1:70" x14ac:dyDescent="0.3">
      <c r="A110" s="133" t="s">
        <v>127</v>
      </c>
      <c r="B110" s="133" t="s">
        <v>182</v>
      </c>
      <c r="C110" s="133"/>
      <c r="D110" s="133" t="s">
        <v>139</v>
      </c>
      <c r="E110" s="133" t="s">
        <v>140</v>
      </c>
      <c r="F110" s="133">
        <v>2010</v>
      </c>
      <c r="G110" s="138"/>
      <c r="H110" s="139">
        <v>42.570000000000007</v>
      </c>
      <c r="I110" s="133"/>
      <c r="K110" s="10"/>
      <c r="L110" s="10">
        <f t="shared" si="69"/>
        <v>0</v>
      </c>
      <c r="M110" s="89">
        <f t="shared" si="76"/>
        <v>0</v>
      </c>
      <c r="N110" s="11"/>
      <c r="R110" s="5">
        <f t="shared" si="70"/>
        <v>43.470000000000006</v>
      </c>
      <c r="S110" s="13">
        <f t="shared" si="62"/>
        <v>54.337500000000006</v>
      </c>
      <c r="T110" s="34"/>
      <c r="U110" s="7">
        <f t="shared" si="63"/>
        <v>62.100000000000016</v>
      </c>
      <c r="V110" s="34"/>
      <c r="W110" s="13">
        <f t="shared" si="71"/>
        <v>72.812250000000006</v>
      </c>
      <c r="X110" s="7">
        <f t="shared" si="48"/>
        <v>83.214000000000027</v>
      </c>
      <c r="Z110" s="7">
        <f t="shared" si="49"/>
        <v>76.433700000000016</v>
      </c>
      <c r="AA110" s="35">
        <f t="shared" si="64"/>
        <v>95.542125000000013</v>
      </c>
      <c r="AB110" s="29">
        <f t="shared" si="65"/>
        <v>109.19100000000003</v>
      </c>
      <c r="AC110" s="35">
        <f t="shared" si="72"/>
        <v>63.854385964912304</v>
      </c>
      <c r="AD110" s="35">
        <f t="shared" si="73"/>
        <v>75.23001968503938</v>
      </c>
      <c r="AE110" s="29">
        <f t="shared" si="73"/>
        <v>85.977165354330737</v>
      </c>
      <c r="AG110" s="7">
        <f t="shared" si="74"/>
        <v>82.993700000000018</v>
      </c>
      <c r="AH110" s="35">
        <f t="shared" si="67"/>
        <v>103.74212500000002</v>
      </c>
      <c r="AI110" s="29">
        <f t="shared" si="68"/>
        <v>118.56242857142861</v>
      </c>
      <c r="AJ110" s="35">
        <f t="shared" si="75"/>
        <v>111.00407375000002</v>
      </c>
      <c r="AK110" s="29">
        <v>111.00407375000002</v>
      </c>
      <c r="AM110" s="10">
        <f t="shared" si="50"/>
        <v>0</v>
      </c>
      <c r="AN110" s="10">
        <f t="shared" si="51"/>
        <v>0</v>
      </c>
      <c r="AO110" s="127"/>
      <c r="AP110" s="10"/>
      <c r="AQ110" s="112"/>
      <c r="AR110" s="113"/>
      <c r="AS110" s="112"/>
      <c r="AT110" s="113"/>
      <c r="AU110" s="112"/>
      <c r="AV110" s="113"/>
      <c r="AW110" s="112"/>
      <c r="AX110" s="113"/>
      <c r="AY110" s="112"/>
      <c r="AZ110" s="113">
        <f t="shared" si="52"/>
        <v>0</v>
      </c>
      <c r="BA110" s="112"/>
      <c r="BB110" s="113">
        <f t="shared" si="53"/>
        <v>0</v>
      </c>
      <c r="BC110" s="112"/>
      <c r="BD110" s="113">
        <f t="shared" si="54"/>
        <v>0</v>
      </c>
      <c r="BE110" s="112"/>
      <c r="BF110" s="113">
        <f t="shared" si="55"/>
        <v>0</v>
      </c>
      <c r="BG110" s="112"/>
      <c r="BH110" s="113">
        <f t="shared" si="56"/>
        <v>0</v>
      </c>
      <c r="BI110" s="112"/>
      <c r="BJ110" s="113">
        <f t="shared" si="57"/>
        <v>0</v>
      </c>
      <c r="BK110" s="112"/>
      <c r="BL110" s="113">
        <f t="shared" si="61"/>
        <v>0</v>
      </c>
      <c r="BM110" s="112"/>
      <c r="BN110" s="113">
        <f t="shared" si="58"/>
        <v>0</v>
      </c>
      <c r="BO110" s="112"/>
      <c r="BP110" s="113">
        <f t="shared" si="59"/>
        <v>0</v>
      </c>
      <c r="BQ110" s="112"/>
      <c r="BR110" s="113">
        <f t="shared" si="60"/>
        <v>0</v>
      </c>
    </row>
    <row r="111" spans="1:70" x14ac:dyDescent="0.3">
      <c r="A111" s="133" t="s">
        <v>127</v>
      </c>
      <c r="B111" s="133" t="s">
        <v>182</v>
      </c>
      <c r="C111" s="133"/>
      <c r="D111" s="133" t="s">
        <v>139</v>
      </c>
      <c r="E111" s="133" t="s">
        <v>140</v>
      </c>
      <c r="F111" s="133">
        <v>2009</v>
      </c>
      <c r="G111" s="138"/>
      <c r="H111" s="139">
        <v>41.2</v>
      </c>
      <c r="I111" s="133"/>
      <c r="J111" s="12">
        <v>12</v>
      </c>
      <c r="K111" s="131">
        <v>12</v>
      </c>
      <c r="L111" s="10">
        <f t="shared" si="69"/>
        <v>494.40000000000003</v>
      </c>
      <c r="M111" s="89">
        <f t="shared" si="76"/>
        <v>1209.7650000000001</v>
      </c>
      <c r="N111" s="11">
        <v>0</v>
      </c>
      <c r="R111" s="5">
        <f t="shared" si="70"/>
        <v>42.1</v>
      </c>
      <c r="S111" s="13">
        <f t="shared" si="62"/>
        <v>52.625</v>
      </c>
      <c r="T111" s="34"/>
      <c r="U111" s="7">
        <f t="shared" si="63"/>
        <v>60.142857142857146</v>
      </c>
      <c r="V111" s="34"/>
      <c r="W111" s="13">
        <f t="shared" si="71"/>
        <v>70.517499999999998</v>
      </c>
      <c r="X111" s="7">
        <f t="shared" si="48"/>
        <v>80.59142857142858</v>
      </c>
      <c r="Z111" s="7">
        <f t="shared" si="49"/>
        <v>74.091000000000008</v>
      </c>
      <c r="AA111" s="35">
        <f t="shared" si="64"/>
        <v>92.61375000000001</v>
      </c>
      <c r="AB111" s="29">
        <f t="shared" si="65"/>
        <v>105.84428571428573</v>
      </c>
      <c r="AC111" s="35">
        <f t="shared" si="72"/>
        <v>61.897243107769434</v>
      </c>
      <c r="AD111" s="35">
        <f t="shared" si="73"/>
        <v>72.9242125984252</v>
      </c>
      <c r="AE111" s="29">
        <f t="shared" si="73"/>
        <v>83.34195725534309</v>
      </c>
      <c r="AG111" s="7">
        <f t="shared" si="74"/>
        <v>80.65100000000001</v>
      </c>
      <c r="AH111" s="35">
        <f t="shared" si="67"/>
        <v>100.81375000000001</v>
      </c>
      <c r="AI111" s="29">
        <f t="shared" si="68"/>
        <v>115.21571428571431</v>
      </c>
      <c r="AJ111" s="35">
        <f t="shared" si="75"/>
        <v>107.87071250000002</v>
      </c>
      <c r="AK111" s="29">
        <v>107.87071250000002</v>
      </c>
      <c r="AM111" s="10">
        <f t="shared" si="50"/>
        <v>12</v>
      </c>
      <c r="AN111" s="10">
        <f t="shared" si="51"/>
        <v>0</v>
      </c>
      <c r="AO111" s="127"/>
      <c r="AP111" s="10"/>
      <c r="AQ111" s="112"/>
      <c r="AR111" s="113"/>
      <c r="AS111" s="112"/>
      <c r="AT111" s="113"/>
      <c r="AU111" s="112"/>
      <c r="AV111" s="113"/>
      <c r="AW111" s="112"/>
      <c r="AX111" s="113"/>
      <c r="AY111" s="112"/>
      <c r="AZ111" s="113">
        <f t="shared" si="52"/>
        <v>0</v>
      </c>
      <c r="BA111" s="112"/>
      <c r="BB111" s="113">
        <f t="shared" si="53"/>
        <v>0</v>
      </c>
      <c r="BC111" s="112"/>
      <c r="BD111" s="113">
        <f t="shared" si="54"/>
        <v>0</v>
      </c>
      <c r="BE111" s="112"/>
      <c r="BF111" s="113">
        <f t="shared" si="55"/>
        <v>0</v>
      </c>
      <c r="BG111" s="112"/>
      <c r="BH111" s="113">
        <f t="shared" si="56"/>
        <v>0</v>
      </c>
      <c r="BI111" s="112"/>
      <c r="BJ111" s="113">
        <f t="shared" si="57"/>
        <v>0</v>
      </c>
      <c r="BK111" s="112"/>
      <c r="BL111" s="113">
        <f t="shared" si="61"/>
        <v>0</v>
      </c>
      <c r="BM111" s="112"/>
      <c r="BN111" s="113">
        <f t="shared" si="58"/>
        <v>0</v>
      </c>
      <c r="BO111" s="112"/>
      <c r="BP111" s="113">
        <f t="shared" si="59"/>
        <v>0</v>
      </c>
      <c r="BQ111" s="112"/>
      <c r="BR111" s="113">
        <f t="shared" si="60"/>
        <v>0</v>
      </c>
    </row>
    <row r="112" spans="1:70" x14ac:dyDescent="0.3">
      <c r="A112" s="133" t="s">
        <v>127</v>
      </c>
      <c r="B112" s="133" t="s">
        <v>182</v>
      </c>
      <c r="C112" s="133"/>
      <c r="D112" s="133" t="s">
        <v>139</v>
      </c>
      <c r="E112" s="133" t="s">
        <v>140</v>
      </c>
      <c r="F112" s="133">
        <v>2008</v>
      </c>
      <c r="G112" s="138"/>
      <c r="H112" s="139">
        <v>30.38</v>
      </c>
      <c r="I112" s="133"/>
      <c r="J112" s="12">
        <v>6</v>
      </c>
      <c r="K112" s="131">
        <v>24</v>
      </c>
      <c r="L112" s="10">
        <f t="shared" si="69"/>
        <v>729.12</v>
      </c>
      <c r="M112" s="89">
        <f t="shared" si="76"/>
        <v>1864.4639999999999</v>
      </c>
      <c r="N112" s="11">
        <v>0</v>
      </c>
      <c r="R112" s="5">
        <f t="shared" si="70"/>
        <v>31.279999999999998</v>
      </c>
      <c r="S112" s="13">
        <f t="shared" si="62"/>
        <v>39.099999999999994</v>
      </c>
      <c r="T112" s="34"/>
      <c r="U112" s="7">
        <f t="shared" si="63"/>
        <v>44.685714285714283</v>
      </c>
      <c r="V112" s="34"/>
      <c r="W112" s="13">
        <f t="shared" si="71"/>
        <v>52.393999999999998</v>
      </c>
      <c r="X112" s="7">
        <f t="shared" si="48"/>
        <v>59.878857142857143</v>
      </c>
      <c r="Z112" s="7">
        <f t="shared" si="49"/>
        <v>55.588799999999999</v>
      </c>
      <c r="AA112" s="35">
        <f t="shared" si="64"/>
        <v>69.48599999999999</v>
      </c>
      <c r="AB112" s="29">
        <f t="shared" si="65"/>
        <v>79.412571428571425</v>
      </c>
      <c r="AC112" s="35">
        <f t="shared" si="72"/>
        <v>46.440100250626564</v>
      </c>
      <c r="AD112" s="35">
        <f t="shared" si="73"/>
        <v>54.713385826771642</v>
      </c>
      <c r="AE112" s="29">
        <f t="shared" si="73"/>
        <v>62.529583802024746</v>
      </c>
      <c r="AG112" s="7">
        <f t="shared" si="74"/>
        <v>62.148800000000001</v>
      </c>
      <c r="AH112" s="35">
        <f t="shared" si="67"/>
        <v>77.685999999999993</v>
      </c>
      <c r="AI112" s="29">
        <f t="shared" si="68"/>
        <v>88.784000000000006</v>
      </c>
      <c r="AJ112" s="35">
        <f t="shared" si="75"/>
        <v>83.124020000000002</v>
      </c>
      <c r="AK112" s="29">
        <v>83.124020000000002</v>
      </c>
      <c r="AM112" s="10">
        <f t="shared" si="50"/>
        <v>24</v>
      </c>
      <c r="AN112" s="10">
        <f t="shared" si="51"/>
        <v>0</v>
      </c>
      <c r="AO112" s="127"/>
      <c r="AP112" s="10"/>
      <c r="AQ112" s="112"/>
      <c r="AR112" s="113"/>
      <c r="AS112" s="112"/>
      <c r="AT112" s="113"/>
      <c r="AU112" s="112"/>
      <c r="AV112" s="113"/>
      <c r="AW112" s="112"/>
      <c r="AX112" s="113"/>
      <c r="AY112" s="112"/>
      <c r="AZ112" s="113">
        <f t="shared" si="52"/>
        <v>0</v>
      </c>
      <c r="BA112" s="112"/>
      <c r="BB112" s="113">
        <f t="shared" si="53"/>
        <v>0</v>
      </c>
      <c r="BC112" s="112"/>
      <c r="BD112" s="113">
        <f t="shared" si="54"/>
        <v>0</v>
      </c>
      <c r="BE112" s="112"/>
      <c r="BF112" s="113">
        <f t="shared" si="55"/>
        <v>0</v>
      </c>
      <c r="BG112" s="112"/>
      <c r="BH112" s="113">
        <f t="shared" si="56"/>
        <v>0</v>
      </c>
      <c r="BI112" s="112"/>
      <c r="BJ112" s="113">
        <f t="shared" si="57"/>
        <v>0</v>
      </c>
      <c r="BK112" s="112"/>
      <c r="BL112" s="113">
        <f t="shared" si="61"/>
        <v>0</v>
      </c>
      <c r="BM112" s="112"/>
      <c r="BN112" s="113">
        <f t="shared" si="58"/>
        <v>0</v>
      </c>
      <c r="BO112" s="112"/>
      <c r="BP112" s="113">
        <f t="shared" si="59"/>
        <v>0</v>
      </c>
      <c r="BQ112" s="112"/>
      <c r="BR112" s="113">
        <f t="shared" si="60"/>
        <v>0</v>
      </c>
    </row>
    <row r="113" spans="1:70" x14ac:dyDescent="0.3">
      <c r="A113" s="133" t="s">
        <v>127</v>
      </c>
      <c r="B113" s="133" t="s">
        <v>182</v>
      </c>
      <c r="C113" s="133"/>
      <c r="D113" s="133" t="s">
        <v>139</v>
      </c>
      <c r="E113" s="133" t="s">
        <v>140</v>
      </c>
      <c r="F113" s="133">
        <v>2007</v>
      </c>
      <c r="G113" s="138"/>
      <c r="H113" s="139">
        <v>26.78</v>
      </c>
      <c r="I113" s="133"/>
      <c r="J113" s="12">
        <v>12</v>
      </c>
      <c r="K113" s="131">
        <v>24</v>
      </c>
      <c r="L113" s="10">
        <f t="shared" si="69"/>
        <v>642.72</v>
      </c>
      <c r="M113" s="89">
        <f t="shared" si="76"/>
        <v>1679.7840000000001</v>
      </c>
      <c r="N113" s="11">
        <v>0</v>
      </c>
      <c r="R113" s="5">
        <f t="shared" si="70"/>
        <v>27.68</v>
      </c>
      <c r="S113" s="13">
        <f t="shared" si="62"/>
        <v>34.599999999999994</v>
      </c>
      <c r="T113" s="34"/>
      <c r="U113" s="7">
        <f t="shared" si="63"/>
        <v>39.542857142857144</v>
      </c>
      <c r="V113" s="34"/>
      <c r="W113" s="13">
        <f t="shared" si="71"/>
        <v>46.363999999999997</v>
      </c>
      <c r="X113" s="7">
        <f t="shared" si="48"/>
        <v>52.987428571428573</v>
      </c>
      <c r="Z113" s="7">
        <f t="shared" si="49"/>
        <v>49.4328</v>
      </c>
      <c r="AA113" s="35">
        <f t="shared" si="64"/>
        <v>61.790999999999997</v>
      </c>
      <c r="AB113" s="29">
        <f t="shared" si="65"/>
        <v>70.618285714285719</v>
      </c>
      <c r="AC113" s="35">
        <f t="shared" si="72"/>
        <v>41.297243107769425</v>
      </c>
      <c r="AD113" s="35">
        <f t="shared" si="73"/>
        <v>48.654330708661412</v>
      </c>
      <c r="AE113" s="29">
        <f t="shared" si="73"/>
        <v>55.604949381327337</v>
      </c>
      <c r="AG113" s="7">
        <f t="shared" si="74"/>
        <v>55.992800000000003</v>
      </c>
      <c r="AH113" s="35">
        <f t="shared" si="67"/>
        <v>69.991</v>
      </c>
      <c r="AI113" s="29">
        <f t="shared" si="68"/>
        <v>79.9897142857143</v>
      </c>
      <c r="AJ113" s="35">
        <f t="shared" si="75"/>
        <v>74.890370000000004</v>
      </c>
      <c r="AK113" s="29">
        <v>74.890370000000004</v>
      </c>
      <c r="AM113" s="10">
        <f t="shared" si="50"/>
        <v>24</v>
      </c>
      <c r="AN113" s="10">
        <f t="shared" si="51"/>
        <v>0</v>
      </c>
      <c r="AO113" s="127"/>
      <c r="AP113" s="10"/>
      <c r="AQ113" s="112"/>
      <c r="AR113" s="113"/>
      <c r="AS113" s="112"/>
      <c r="AT113" s="113"/>
      <c r="AU113" s="112"/>
      <c r="AV113" s="113"/>
      <c r="AW113" s="112"/>
      <c r="AX113" s="113"/>
      <c r="AY113" s="112"/>
      <c r="AZ113" s="113">
        <f t="shared" si="52"/>
        <v>0</v>
      </c>
      <c r="BA113" s="112"/>
      <c r="BB113" s="113">
        <f t="shared" si="53"/>
        <v>0</v>
      </c>
      <c r="BC113" s="112"/>
      <c r="BD113" s="113">
        <f t="shared" si="54"/>
        <v>0</v>
      </c>
      <c r="BE113" s="112"/>
      <c r="BF113" s="113">
        <f t="shared" si="55"/>
        <v>0</v>
      </c>
      <c r="BG113" s="112"/>
      <c r="BH113" s="113">
        <f t="shared" si="56"/>
        <v>0</v>
      </c>
      <c r="BI113" s="112"/>
      <c r="BJ113" s="113">
        <f t="shared" si="57"/>
        <v>0</v>
      </c>
      <c r="BK113" s="112"/>
      <c r="BL113" s="113">
        <f t="shared" si="61"/>
        <v>0</v>
      </c>
      <c r="BM113" s="112"/>
      <c r="BN113" s="113">
        <f t="shared" si="58"/>
        <v>0</v>
      </c>
      <c r="BO113" s="112"/>
      <c r="BP113" s="113">
        <f t="shared" si="59"/>
        <v>0</v>
      </c>
      <c r="BQ113" s="112"/>
      <c r="BR113" s="113">
        <f t="shared" si="60"/>
        <v>0</v>
      </c>
    </row>
    <row r="114" spans="1:70" x14ac:dyDescent="0.3">
      <c r="A114" s="133" t="s">
        <v>127</v>
      </c>
      <c r="B114" s="133" t="s">
        <v>182</v>
      </c>
      <c r="C114" s="133"/>
      <c r="D114" s="133" t="s">
        <v>141</v>
      </c>
      <c r="E114" s="133" t="s">
        <v>142</v>
      </c>
      <c r="F114" s="133">
        <v>2008</v>
      </c>
      <c r="G114" s="138"/>
      <c r="H114" s="139">
        <v>35.75</v>
      </c>
      <c r="I114" s="133"/>
      <c r="K114" s="10"/>
      <c r="L114" s="10">
        <f t="shared" si="69"/>
        <v>0</v>
      </c>
      <c r="M114" s="89">
        <f t="shared" si="76"/>
        <v>0</v>
      </c>
      <c r="N114" s="11"/>
      <c r="R114" s="5">
        <f t="shared" si="70"/>
        <v>36.65</v>
      </c>
      <c r="S114" s="13">
        <f t="shared" si="62"/>
        <v>45.812499999999993</v>
      </c>
      <c r="T114" s="34"/>
      <c r="U114" s="7">
        <f t="shared" si="63"/>
        <v>52.357142857142861</v>
      </c>
      <c r="V114" s="34"/>
      <c r="W114" s="13">
        <f t="shared" si="71"/>
        <v>61.388749999999995</v>
      </c>
      <c r="X114" s="7">
        <f t="shared" si="48"/>
        <v>70.158571428571435</v>
      </c>
      <c r="Z114" s="7">
        <f t="shared" si="49"/>
        <v>64.771500000000003</v>
      </c>
      <c r="AA114" s="35">
        <f t="shared" si="64"/>
        <v>80.964375000000004</v>
      </c>
      <c r="AB114" s="29">
        <f t="shared" si="65"/>
        <v>92.530714285714296</v>
      </c>
      <c r="AC114" s="35">
        <f t="shared" si="72"/>
        <v>54.111528822055142</v>
      </c>
      <c r="AD114" s="35">
        <f t="shared" si="73"/>
        <v>63.751476377952756</v>
      </c>
      <c r="AE114" s="29">
        <f t="shared" si="73"/>
        <v>72.858830146231725</v>
      </c>
      <c r="AG114" s="7">
        <f t="shared" si="74"/>
        <v>71.331500000000005</v>
      </c>
      <c r="AH114" s="35">
        <f t="shared" si="67"/>
        <v>89.164375000000007</v>
      </c>
      <c r="AI114" s="29">
        <f t="shared" si="68"/>
        <v>101.90214285714288</v>
      </c>
      <c r="AJ114" s="35">
        <f t="shared" si="75"/>
        <v>95.405881250000007</v>
      </c>
      <c r="AK114" s="29">
        <v>95.405881250000007</v>
      </c>
      <c r="AM114" s="10">
        <f t="shared" si="50"/>
        <v>0</v>
      </c>
      <c r="AN114" s="10">
        <f t="shared" si="51"/>
        <v>0</v>
      </c>
      <c r="AO114" s="127"/>
      <c r="AP114" s="10"/>
      <c r="AQ114" s="112"/>
      <c r="AR114" s="113"/>
      <c r="AS114" s="112"/>
      <c r="AT114" s="113"/>
      <c r="AU114" s="112"/>
      <c r="AV114" s="113"/>
      <c r="AW114" s="112"/>
      <c r="AX114" s="113"/>
      <c r="AY114" s="112"/>
      <c r="AZ114" s="113">
        <f t="shared" si="52"/>
        <v>0</v>
      </c>
      <c r="BA114" s="112"/>
      <c r="BB114" s="113">
        <f t="shared" si="53"/>
        <v>0</v>
      </c>
      <c r="BC114" s="112"/>
      <c r="BD114" s="113">
        <f t="shared" si="54"/>
        <v>0</v>
      </c>
      <c r="BE114" s="112"/>
      <c r="BF114" s="113">
        <f t="shared" si="55"/>
        <v>0</v>
      </c>
      <c r="BG114" s="112"/>
      <c r="BH114" s="113">
        <f t="shared" si="56"/>
        <v>0</v>
      </c>
      <c r="BI114" s="112"/>
      <c r="BJ114" s="113">
        <f t="shared" si="57"/>
        <v>0</v>
      </c>
      <c r="BK114" s="112"/>
      <c r="BL114" s="113">
        <f t="shared" si="61"/>
        <v>0</v>
      </c>
      <c r="BM114" s="112"/>
      <c r="BN114" s="113">
        <f t="shared" si="58"/>
        <v>0</v>
      </c>
      <c r="BO114" s="112"/>
      <c r="BP114" s="113">
        <f t="shared" si="59"/>
        <v>0</v>
      </c>
      <c r="BQ114" s="112"/>
      <c r="BR114" s="113">
        <f t="shared" si="60"/>
        <v>0</v>
      </c>
    </row>
    <row r="115" spans="1:70" x14ac:dyDescent="0.3">
      <c r="A115" s="133" t="s">
        <v>127</v>
      </c>
      <c r="B115" s="133" t="s">
        <v>182</v>
      </c>
      <c r="C115" s="133"/>
      <c r="D115" s="133" t="s">
        <v>141</v>
      </c>
      <c r="E115" s="133" t="s">
        <v>142</v>
      </c>
      <c r="F115" s="133">
        <v>2006</v>
      </c>
      <c r="G115" s="138"/>
      <c r="H115" s="139">
        <v>32.89</v>
      </c>
      <c r="I115" s="133"/>
      <c r="K115" s="10"/>
      <c r="L115" s="10">
        <f t="shared" si="69"/>
        <v>0</v>
      </c>
      <c r="M115" s="89">
        <f t="shared" si="76"/>
        <v>0</v>
      </c>
      <c r="N115" s="11"/>
      <c r="R115" s="5">
        <f t="shared" si="70"/>
        <v>33.79</v>
      </c>
      <c r="S115" s="13">
        <f t="shared" si="62"/>
        <v>42.237499999999997</v>
      </c>
      <c r="T115" s="34"/>
      <c r="U115" s="7">
        <f t="shared" si="63"/>
        <v>48.271428571428572</v>
      </c>
      <c r="V115" s="34"/>
      <c r="W115" s="13">
        <f t="shared" si="71"/>
        <v>56.59825</v>
      </c>
      <c r="X115" s="7">
        <f t="shared" si="48"/>
        <v>64.683714285714288</v>
      </c>
      <c r="Z115" s="7">
        <f t="shared" si="49"/>
        <v>59.880899999999997</v>
      </c>
      <c r="AA115" s="35">
        <f t="shared" si="64"/>
        <v>74.851124999999996</v>
      </c>
      <c r="AB115" s="29">
        <f t="shared" si="65"/>
        <v>85.544142857142859</v>
      </c>
      <c r="AC115" s="35">
        <f t="shared" si="72"/>
        <v>50.025814536340853</v>
      </c>
      <c r="AD115" s="35">
        <f t="shared" si="73"/>
        <v>58.937893700787399</v>
      </c>
      <c r="AE115" s="29">
        <f t="shared" si="73"/>
        <v>67.357592800899894</v>
      </c>
      <c r="AG115" s="7">
        <f t="shared" si="74"/>
        <v>66.440899999999999</v>
      </c>
      <c r="AH115" s="35">
        <f t="shared" si="67"/>
        <v>83.051124999999999</v>
      </c>
      <c r="AI115" s="29">
        <f t="shared" si="68"/>
        <v>94.91557142857144</v>
      </c>
      <c r="AJ115" s="35">
        <f t="shared" si="75"/>
        <v>88.864703750000004</v>
      </c>
      <c r="AK115" s="29">
        <v>88.864703750000004</v>
      </c>
      <c r="AM115" s="10">
        <f t="shared" si="50"/>
        <v>0</v>
      </c>
      <c r="AN115" s="10">
        <f t="shared" si="51"/>
        <v>0</v>
      </c>
      <c r="AO115" s="127"/>
      <c r="AP115" s="10"/>
      <c r="AQ115" s="112"/>
      <c r="AR115" s="113"/>
      <c r="AS115" s="112"/>
      <c r="AT115" s="113"/>
      <c r="AU115" s="112"/>
      <c r="AV115" s="113"/>
      <c r="AW115" s="112"/>
      <c r="AX115" s="113"/>
      <c r="AY115" s="112"/>
      <c r="AZ115" s="113">
        <f t="shared" si="52"/>
        <v>0</v>
      </c>
      <c r="BA115" s="112"/>
      <c r="BB115" s="113">
        <f t="shared" si="53"/>
        <v>0</v>
      </c>
      <c r="BC115" s="112"/>
      <c r="BD115" s="113">
        <f t="shared" si="54"/>
        <v>0</v>
      </c>
      <c r="BE115" s="112"/>
      <c r="BF115" s="113">
        <f t="shared" si="55"/>
        <v>0</v>
      </c>
      <c r="BG115" s="112"/>
      <c r="BH115" s="113">
        <f t="shared" si="56"/>
        <v>0</v>
      </c>
      <c r="BI115" s="112"/>
      <c r="BJ115" s="113">
        <f t="shared" si="57"/>
        <v>0</v>
      </c>
      <c r="BK115" s="112"/>
      <c r="BL115" s="113">
        <f t="shared" si="61"/>
        <v>0</v>
      </c>
      <c r="BM115" s="112"/>
      <c r="BN115" s="113">
        <f t="shared" si="58"/>
        <v>0</v>
      </c>
      <c r="BO115" s="112"/>
      <c r="BP115" s="113">
        <f t="shared" si="59"/>
        <v>0</v>
      </c>
      <c r="BQ115" s="112"/>
      <c r="BR115" s="113">
        <f t="shared" si="60"/>
        <v>0</v>
      </c>
    </row>
    <row r="116" spans="1:70" x14ac:dyDescent="0.3">
      <c r="A116" s="133" t="s">
        <v>143</v>
      </c>
      <c r="B116" s="133" t="s">
        <v>182</v>
      </c>
      <c r="C116" s="133"/>
      <c r="D116" s="133" t="s">
        <v>144</v>
      </c>
      <c r="E116" s="133" t="s">
        <v>56</v>
      </c>
      <c r="F116" s="133">
        <v>2006</v>
      </c>
      <c r="G116" s="138"/>
      <c r="H116" s="139">
        <v>24.8</v>
      </c>
      <c r="I116" s="133"/>
      <c r="J116" s="136">
        <v>12</v>
      </c>
      <c r="K116" s="131">
        <v>12</v>
      </c>
      <c r="L116" s="10">
        <f t="shared" si="69"/>
        <v>297.60000000000002</v>
      </c>
      <c r="M116" s="89">
        <f t="shared" si="76"/>
        <v>789.1049999999999</v>
      </c>
      <c r="N116" s="11">
        <v>0</v>
      </c>
      <c r="R116" s="5">
        <f t="shared" si="70"/>
        <v>25.7</v>
      </c>
      <c r="S116" s="13">
        <f t="shared" si="62"/>
        <v>32.125</v>
      </c>
      <c r="T116" s="34"/>
      <c r="U116" s="7">
        <f t="shared" si="63"/>
        <v>36.714285714285715</v>
      </c>
      <c r="V116" s="34"/>
      <c r="W116" s="13">
        <f t="shared" si="71"/>
        <v>43.047499999999999</v>
      </c>
      <c r="X116" s="7">
        <f t="shared" si="48"/>
        <v>49.197142857142865</v>
      </c>
      <c r="Z116" s="7">
        <f t="shared" si="49"/>
        <v>46.046999999999997</v>
      </c>
      <c r="AA116" s="35">
        <f t="shared" si="64"/>
        <v>57.558749999999996</v>
      </c>
      <c r="AB116" s="29">
        <f t="shared" si="65"/>
        <v>65.781428571428577</v>
      </c>
      <c r="AC116" s="35">
        <f t="shared" si="72"/>
        <v>38.468671679197996</v>
      </c>
      <c r="AD116" s="35">
        <f t="shared" si="73"/>
        <v>45.321850393700785</v>
      </c>
      <c r="AE116" s="29">
        <f t="shared" si="73"/>
        <v>51.796400449943761</v>
      </c>
      <c r="AG116" s="7">
        <f t="shared" si="74"/>
        <v>52.606999999999999</v>
      </c>
      <c r="AH116" s="35">
        <f t="shared" si="67"/>
        <v>65.758749999999992</v>
      </c>
      <c r="AI116" s="29">
        <f t="shared" si="68"/>
        <v>75.152857142857144</v>
      </c>
      <c r="AJ116" s="35">
        <f t="shared" si="75"/>
        <v>70.361862500000001</v>
      </c>
      <c r="AK116" s="29">
        <v>70.361862500000001</v>
      </c>
      <c r="AL116" s="107">
        <v>70</v>
      </c>
      <c r="AM116" s="10">
        <f t="shared" si="50"/>
        <v>9</v>
      </c>
      <c r="AN116" s="10">
        <f t="shared" si="51"/>
        <v>3</v>
      </c>
      <c r="AO116" s="127">
        <v>12</v>
      </c>
      <c r="AP116" s="10"/>
      <c r="AQ116" s="112"/>
      <c r="AR116" s="113"/>
      <c r="AS116" s="112"/>
      <c r="AT116" s="113"/>
      <c r="AU116" s="112"/>
      <c r="AV116" s="113"/>
      <c r="AW116" s="112"/>
      <c r="AX116" s="113"/>
      <c r="AY116" s="112"/>
      <c r="AZ116" s="113">
        <f t="shared" si="52"/>
        <v>0</v>
      </c>
      <c r="BA116" s="112"/>
      <c r="BB116" s="113">
        <f t="shared" si="53"/>
        <v>0</v>
      </c>
      <c r="BC116" s="112"/>
      <c r="BD116" s="113">
        <f t="shared" si="54"/>
        <v>0</v>
      </c>
      <c r="BE116" s="112"/>
      <c r="BF116" s="113">
        <f t="shared" si="55"/>
        <v>0</v>
      </c>
      <c r="BG116" s="112"/>
      <c r="BH116" s="113">
        <f t="shared" si="56"/>
        <v>0</v>
      </c>
      <c r="BI116" s="112">
        <v>3</v>
      </c>
      <c r="BJ116" s="113">
        <f t="shared" si="57"/>
        <v>210</v>
      </c>
      <c r="BK116" s="112"/>
      <c r="BL116" s="113">
        <f t="shared" si="61"/>
        <v>0</v>
      </c>
      <c r="BM116" s="112"/>
      <c r="BN116" s="113">
        <f t="shared" si="58"/>
        <v>0</v>
      </c>
      <c r="BO116" s="112"/>
      <c r="BP116" s="113">
        <f t="shared" si="59"/>
        <v>0</v>
      </c>
      <c r="BQ116" s="112"/>
      <c r="BR116" s="113">
        <f t="shared" si="60"/>
        <v>0</v>
      </c>
    </row>
    <row r="117" spans="1:70" x14ac:dyDescent="0.3">
      <c r="A117" s="133" t="s">
        <v>143</v>
      </c>
      <c r="B117" s="133" t="s">
        <v>182</v>
      </c>
      <c r="C117" s="133"/>
      <c r="D117" s="133" t="s">
        <v>144</v>
      </c>
      <c r="E117" s="133" t="s">
        <v>56</v>
      </c>
      <c r="F117" s="133">
        <v>2000</v>
      </c>
      <c r="G117" s="138"/>
      <c r="H117" s="139">
        <v>39.160000000000004</v>
      </c>
      <c r="I117" s="133"/>
      <c r="K117" s="10"/>
      <c r="L117" s="10">
        <f t="shared" si="69"/>
        <v>0</v>
      </c>
      <c r="M117" s="89">
        <f t="shared" si="76"/>
        <v>0</v>
      </c>
      <c r="N117" s="11"/>
      <c r="R117" s="5">
        <f t="shared" si="70"/>
        <v>40.06</v>
      </c>
      <c r="S117" s="13">
        <f t="shared" si="62"/>
        <v>50.075000000000003</v>
      </c>
      <c r="T117" s="34"/>
      <c r="U117" s="7">
        <f t="shared" si="63"/>
        <v>57.228571428571435</v>
      </c>
      <c r="V117" s="34"/>
      <c r="W117" s="13">
        <f t="shared" si="71"/>
        <v>67.100500000000011</v>
      </c>
      <c r="X117" s="7">
        <f t="shared" si="48"/>
        <v>76.686285714285731</v>
      </c>
      <c r="Z117" s="7">
        <f t="shared" si="49"/>
        <v>70.60260000000001</v>
      </c>
      <c r="AA117" s="35">
        <f t="shared" si="64"/>
        <v>88.253250000000008</v>
      </c>
      <c r="AB117" s="29">
        <f t="shared" si="65"/>
        <v>100.86085714285716</v>
      </c>
      <c r="AC117" s="35">
        <f t="shared" si="72"/>
        <v>58.982957393483716</v>
      </c>
      <c r="AD117" s="35">
        <f t="shared" si="73"/>
        <v>69.490748031496068</v>
      </c>
      <c r="AE117" s="29">
        <f t="shared" si="73"/>
        <v>79.417997750281231</v>
      </c>
      <c r="AG117" s="7">
        <f t="shared" si="74"/>
        <v>77.162600000000012</v>
      </c>
      <c r="AH117" s="35">
        <f t="shared" si="67"/>
        <v>96.453250000000011</v>
      </c>
      <c r="AI117" s="29">
        <f t="shared" si="68"/>
        <v>110.23228571428574</v>
      </c>
      <c r="AJ117" s="35">
        <f t="shared" si="75"/>
        <v>103.20497750000001</v>
      </c>
      <c r="AK117" s="29">
        <v>103.20497750000001</v>
      </c>
      <c r="AM117" s="10">
        <f t="shared" si="50"/>
        <v>0</v>
      </c>
      <c r="AN117" s="10">
        <f t="shared" si="51"/>
        <v>0</v>
      </c>
      <c r="AO117" s="127"/>
      <c r="AP117" s="10"/>
      <c r="AQ117" s="112"/>
      <c r="AR117" s="113"/>
      <c r="AS117" s="112"/>
      <c r="AT117" s="113"/>
      <c r="AU117" s="112"/>
      <c r="AV117" s="113"/>
      <c r="AW117" s="112"/>
      <c r="AX117" s="113"/>
      <c r="AY117" s="112"/>
      <c r="AZ117" s="113">
        <f t="shared" si="52"/>
        <v>0</v>
      </c>
      <c r="BA117" s="112"/>
      <c r="BB117" s="113">
        <f t="shared" si="53"/>
        <v>0</v>
      </c>
      <c r="BC117" s="112"/>
      <c r="BD117" s="113">
        <f t="shared" si="54"/>
        <v>0</v>
      </c>
      <c r="BE117" s="112"/>
      <c r="BF117" s="113">
        <f t="shared" si="55"/>
        <v>0</v>
      </c>
      <c r="BG117" s="112"/>
      <c r="BH117" s="113">
        <f t="shared" si="56"/>
        <v>0</v>
      </c>
      <c r="BI117" s="112"/>
      <c r="BJ117" s="113">
        <f t="shared" si="57"/>
        <v>0</v>
      </c>
      <c r="BK117" s="112"/>
      <c r="BL117" s="113">
        <f t="shared" si="61"/>
        <v>0</v>
      </c>
      <c r="BM117" s="112"/>
      <c r="BN117" s="113">
        <f t="shared" si="58"/>
        <v>0</v>
      </c>
      <c r="BO117" s="112"/>
      <c r="BP117" s="113">
        <f t="shared" si="59"/>
        <v>0</v>
      </c>
      <c r="BQ117" s="112"/>
      <c r="BR117" s="113">
        <f t="shared" si="60"/>
        <v>0</v>
      </c>
    </row>
    <row r="118" spans="1:70" x14ac:dyDescent="0.3">
      <c r="A118" s="133" t="s">
        <v>143</v>
      </c>
      <c r="B118" s="133" t="s">
        <v>182</v>
      </c>
      <c r="C118" s="133"/>
      <c r="D118" s="133" t="s">
        <v>145</v>
      </c>
      <c r="E118" s="133" t="s">
        <v>146</v>
      </c>
      <c r="F118" s="133">
        <v>2005</v>
      </c>
      <c r="G118" s="138"/>
      <c r="H118" s="139">
        <v>22.2</v>
      </c>
      <c r="I118" s="133"/>
      <c r="J118" s="12">
        <v>12</v>
      </c>
      <c r="K118" s="131">
        <v>12</v>
      </c>
      <c r="L118" s="10">
        <f t="shared" si="69"/>
        <v>266.39999999999998</v>
      </c>
      <c r="M118" s="89">
        <f t="shared" si="76"/>
        <v>722.41499999999996</v>
      </c>
      <c r="N118" s="11">
        <v>0</v>
      </c>
      <c r="R118" s="5">
        <f t="shared" si="70"/>
        <v>23.099999999999998</v>
      </c>
      <c r="S118" s="13">
        <f t="shared" si="62"/>
        <v>28.874999999999996</v>
      </c>
      <c r="T118" s="34"/>
      <c r="U118" s="7">
        <f t="shared" si="63"/>
        <v>33</v>
      </c>
      <c r="V118" s="34"/>
      <c r="W118" s="13">
        <f t="shared" si="71"/>
        <v>38.692499999999995</v>
      </c>
      <c r="X118" s="7">
        <f t="shared" si="48"/>
        <v>44.220000000000006</v>
      </c>
      <c r="Z118" s="7">
        <f t="shared" si="49"/>
        <v>41.600999999999999</v>
      </c>
      <c r="AA118" s="35">
        <f t="shared" si="64"/>
        <v>52.001249999999999</v>
      </c>
      <c r="AB118" s="29">
        <f t="shared" si="65"/>
        <v>59.43</v>
      </c>
      <c r="AC118" s="35">
        <f t="shared" si="72"/>
        <v>34.754385964912281</v>
      </c>
      <c r="AD118" s="35">
        <f t="shared" si="73"/>
        <v>40.945866141732282</v>
      </c>
      <c r="AE118" s="29">
        <f t="shared" si="73"/>
        <v>46.795275590551178</v>
      </c>
      <c r="AG118" s="7">
        <f t="shared" si="74"/>
        <v>48.161000000000001</v>
      </c>
      <c r="AH118" s="35">
        <f t="shared" si="67"/>
        <v>60.201250000000002</v>
      </c>
      <c r="AI118" s="29">
        <f t="shared" si="68"/>
        <v>68.801428571428573</v>
      </c>
      <c r="AJ118" s="35">
        <f t="shared" si="75"/>
        <v>64.415337500000007</v>
      </c>
      <c r="AK118" s="29">
        <v>64.415337500000007</v>
      </c>
      <c r="AL118" s="107">
        <v>64</v>
      </c>
      <c r="AM118" s="10">
        <f t="shared" si="50"/>
        <v>3</v>
      </c>
      <c r="AN118" s="10">
        <f t="shared" si="51"/>
        <v>9</v>
      </c>
      <c r="AO118" s="127">
        <v>12</v>
      </c>
      <c r="AP118" s="10"/>
      <c r="AQ118" s="112"/>
      <c r="AR118" s="113"/>
      <c r="AS118" s="112"/>
      <c r="AT118" s="113"/>
      <c r="AU118" s="112">
        <v>6</v>
      </c>
      <c r="AV118" s="113">
        <f>AU118*AL118</f>
        <v>384</v>
      </c>
      <c r="AW118" s="112"/>
      <c r="AX118" s="113">
        <f>AW118*AR118</f>
        <v>0</v>
      </c>
      <c r="AY118" s="112"/>
      <c r="AZ118" s="113">
        <f t="shared" si="52"/>
        <v>0</v>
      </c>
      <c r="BA118" s="112"/>
      <c r="BB118" s="113">
        <f t="shared" si="53"/>
        <v>0</v>
      </c>
      <c r="BC118" s="112"/>
      <c r="BD118" s="113">
        <f t="shared" si="54"/>
        <v>0</v>
      </c>
      <c r="BE118" s="112"/>
      <c r="BF118" s="113">
        <f t="shared" si="55"/>
        <v>0</v>
      </c>
      <c r="BG118" s="112"/>
      <c r="BH118" s="113">
        <f t="shared" si="56"/>
        <v>0</v>
      </c>
      <c r="BI118" s="112">
        <v>3</v>
      </c>
      <c r="BJ118" s="113">
        <f t="shared" si="57"/>
        <v>192</v>
      </c>
      <c r="BK118" s="112"/>
      <c r="BL118" s="113">
        <f t="shared" si="61"/>
        <v>0</v>
      </c>
      <c r="BM118" s="112"/>
      <c r="BN118" s="113">
        <f t="shared" si="58"/>
        <v>0</v>
      </c>
      <c r="BO118" s="112"/>
      <c r="BP118" s="113">
        <f t="shared" si="59"/>
        <v>0</v>
      </c>
      <c r="BQ118" s="112"/>
      <c r="BR118" s="113">
        <f t="shared" si="60"/>
        <v>0</v>
      </c>
    </row>
    <row r="119" spans="1:70" x14ac:dyDescent="0.3">
      <c r="A119" s="133" t="s">
        <v>41</v>
      </c>
      <c r="B119" s="133" t="s">
        <v>182</v>
      </c>
      <c r="C119" s="133"/>
      <c r="D119" s="133" t="s">
        <v>147</v>
      </c>
      <c r="E119" s="133" t="s">
        <v>148</v>
      </c>
      <c r="F119" s="133">
        <v>2009</v>
      </c>
      <c r="G119" s="138"/>
      <c r="H119" s="139">
        <v>209.88000000000002</v>
      </c>
      <c r="I119" s="133"/>
      <c r="K119" s="10"/>
      <c r="L119" s="10">
        <f t="shared" si="69"/>
        <v>0</v>
      </c>
      <c r="M119" s="89">
        <f t="shared" si="76"/>
        <v>0</v>
      </c>
      <c r="N119" s="11"/>
      <c r="R119" s="5">
        <f t="shared" si="70"/>
        <v>210.78000000000003</v>
      </c>
      <c r="S119" s="13">
        <f t="shared" si="62"/>
        <v>263.47500000000002</v>
      </c>
      <c r="T119" s="34"/>
      <c r="U119" s="7">
        <f t="shared" si="63"/>
        <v>301.11428571428576</v>
      </c>
      <c r="V119" s="34"/>
      <c r="W119" s="13">
        <f t="shared" si="71"/>
        <v>353.05650000000003</v>
      </c>
      <c r="X119" s="7">
        <f t="shared" si="48"/>
        <v>403.49314285714291</v>
      </c>
      <c r="Z119" s="7">
        <f t="shared" si="49"/>
        <v>362.53379999999999</v>
      </c>
      <c r="AA119" s="35">
        <f t="shared" si="64"/>
        <v>453.16724999999997</v>
      </c>
      <c r="AB119" s="29">
        <f t="shared" si="65"/>
        <v>517.90542857142862</v>
      </c>
      <c r="AC119" s="35">
        <f t="shared" si="72"/>
        <v>302.86867167919803</v>
      </c>
      <c r="AD119" s="35">
        <f t="shared" si="73"/>
        <v>356.82460629921258</v>
      </c>
      <c r="AE119" s="29">
        <f t="shared" si="73"/>
        <v>407.79955005624299</v>
      </c>
      <c r="AG119" s="7">
        <f t="shared" si="74"/>
        <v>369.09379999999999</v>
      </c>
      <c r="AH119" s="35">
        <f t="shared" si="67"/>
        <v>461.36724999999996</v>
      </c>
      <c r="AI119" s="29">
        <f t="shared" si="68"/>
        <v>527.27685714285712</v>
      </c>
      <c r="AJ119" s="35">
        <f t="shared" si="75"/>
        <v>493.6629575</v>
      </c>
      <c r="AK119" s="29">
        <v>493.6629575</v>
      </c>
      <c r="AM119" s="10">
        <f t="shared" si="50"/>
        <v>0</v>
      </c>
      <c r="AN119" s="10">
        <f t="shared" si="51"/>
        <v>0</v>
      </c>
      <c r="AO119" s="127"/>
      <c r="AP119" s="10"/>
      <c r="AQ119" s="112"/>
      <c r="AR119" s="113"/>
      <c r="AS119" s="112"/>
      <c r="AT119" s="113"/>
      <c r="AU119" s="112"/>
      <c r="AV119" s="113"/>
      <c r="AW119" s="112"/>
      <c r="AX119" s="113"/>
      <c r="AY119" s="112"/>
      <c r="AZ119" s="113">
        <f t="shared" si="52"/>
        <v>0</v>
      </c>
      <c r="BA119" s="112"/>
      <c r="BB119" s="113">
        <f t="shared" si="53"/>
        <v>0</v>
      </c>
      <c r="BC119" s="112"/>
      <c r="BD119" s="113">
        <f t="shared" si="54"/>
        <v>0</v>
      </c>
      <c r="BE119" s="112"/>
      <c r="BF119" s="113">
        <f t="shared" si="55"/>
        <v>0</v>
      </c>
      <c r="BG119" s="112"/>
      <c r="BH119" s="113">
        <f t="shared" si="56"/>
        <v>0</v>
      </c>
      <c r="BI119" s="112"/>
      <c r="BJ119" s="113">
        <f t="shared" si="57"/>
        <v>0</v>
      </c>
      <c r="BK119" s="112"/>
      <c r="BL119" s="113">
        <f t="shared" si="61"/>
        <v>0</v>
      </c>
      <c r="BM119" s="112"/>
      <c r="BN119" s="113">
        <f t="shared" si="58"/>
        <v>0</v>
      </c>
      <c r="BO119" s="112"/>
      <c r="BP119" s="113">
        <f t="shared" si="59"/>
        <v>0</v>
      </c>
      <c r="BQ119" s="112"/>
      <c r="BR119" s="113">
        <f t="shared" si="60"/>
        <v>0</v>
      </c>
    </row>
    <row r="120" spans="1:70" x14ac:dyDescent="0.3">
      <c r="A120" s="133" t="s">
        <v>41</v>
      </c>
      <c r="B120" s="133" t="s">
        <v>182</v>
      </c>
      <c r="C120" s="133"/>
      <c r="D120" s="133" t="s">
        <v>149</v>
      </c>
      <c r="E120" s="133" t="s">
        <v>120</v>
      </c>
      <c r="F120" s="133">
        <v>2004</v>
      </c>
      <c r="G120" s="138"/>
      <c r="H120" s="139">
        <v>39.710000000000008</v>
      </c>
      <c r="I120" s="133"/>
      <c r="K120" s="10"/>
      <c r="L120" s="10">
        <f t="shared" si="69"/>
        <v>0</v>
      </c>
      <c r="M120" s="89">
        <f t="shared" si="76"/>
        <v>0</v>
      </c>
      <c r="N120" s="11"/>
      <c r="R120" s="5">
        <f t="shared" si="70"/>
        <v>40.610000000000007</v>
      </c>
      <c r="S120" s="13">
        <f t="shared" si="62"/>
        <v>50.762500000000003</v>
      </c>
      <c r="T120" s="34"/>
      <c r="U120" s="7">
        <f t="shared" si="63"/>
        <v>58.014285714285727</v>
      </c>
      <c r="V120" s="34"/>
      <c r="W120" s="13">
        <f t="shared" si="71"/>
        <v>68.021750000000011</v>
      </c>
      <c r="X120" s="7">
        <f t="shared" si="48"/>
        <v>77.73914285714288</v>
      </c>
      <c r="Z120" s="7">
        <f t="shared" si="49"/>
        <v>71.543100000000024</v>
      </c>
      <c r="AA120" s="35">
        <f t="shared" si="64"/>
        <v>89.428875000000019</v>
      </c>
      <c r="AB120" s="29">
        <f t="shared" si="65"/>
        <v>102.20442857142861</v>
      </c>
      <c r="AC120" s="35">
        <f t="shared" si="72"/>
        <v>59.768671679198015</v>
      </c>
      <c r="AD120" s="35">
        <f t="shared" si="73"/>
        <v>70.416437007874023</v>
      </c>
      <c r="AE120" s="29">
        <f t="shared" si="73"/>
        <v>80.475928008998906</v>
      </c>
      <c r="AG120" s="7">
        <f t="shared" si="74"/>
        <v>78.103100000000026</v>
      </c>
      <c r="AH120" s="35">
        <f t="shared" si="67"/>
        <v>97.628875000000022</v>
      </c>
      <c r="AI120" s="29">
        <f t="shared" si="68"/>
        <v>111.57585714285719</v>
      </c>
      <c r="AJ120" s="35">
        <f t="shared" si="75"/>
        <v>104.46289625000003</v>
      </c>
      <c r="AK120" s="29">
        <v>104.46289625000003</v>
      </c>
      <c r="AM120" s="10">
        <f t="shared" si="50"/>
        <v>0</v>
      </c>
      <c r="AN120" s="10">
        <f t="shared" si="51"/>
        <v>0</v>
      </c>
      <c r="AO120" s="127"/>
      <c r="AP120" s="10"/>
      <c r="AQ120" s="112"/>
      <c r="AR120" s="113"/>
      <c r="AS120" s="112"/>
      <c r="AT120" s="113"/>
      <c r="AU120" s="112"/>
      <c r="AV120" s="113"/>
      <c r="AW120" s="112"/>
      <c r="AX120" s="113"/>
      <c r="AY120" s="112"/>
      <c r="AZ120" s="113">
        <f t="shared" si="52"/>
        <v>0</v>
      </c>
      <c r="BA120" s="112"/>
      <c r="BB120" s="113">
        <f t="shared" si="53"/>
        <v>0</v>
      </c>
      <c r="BC120" s="112"/>
      <c r="BD120" s="113">
        <f t="shared" si="54"/>
        <v>0</v>
      </c>
      <c r="BE120" s="112"/>
      <c r="BF120" s="113">
        <f t="shared" si="55"/>
        <v>0</v>
      </c>
      <c r="BG120" s="112"/>
      <c r="BH120" s="113">
        <f t="shared" si="56"/>
        <v>0</v>
      </c>
      <c r="BI120" s="112"/>
      <c r="BJ120" s="113">
        <f t="shared" si="57"/>
        <v>0</v>
      </c>
      <c r="BK120" s="112"/>
      <c r="BL120" s="113">
        <f t="shared" si="61"/>
        <v>0</v>
      </c>
      <c r="BM120" s="112"/>
      <c r="BN120" s="113">
        <f t="shared" si="58"/>
        <v>0</v>
      </c>
      <c r="BO120" s="112"/>
      <c r="BP120" s="113">
        <f t="shared" si="59"/>
        <v>0</v>
      </c>
      <c r="BQ120" s="112"/>
      <c r="BR120" s="113">
        <f t="shared" si="60"/>
        <v>0</v>
      </c>
    </row>
    <row r="121" spans="1:70" x14ac:dyDescent="0.3">
      <c r="A121" s="133" t="s">
        <v>41</v>
      </c>
      <c r="B121" s="133" t="s">
        <v>182</v>
      </c>
      <c r="C121" s="133"/>
      <c r="D121" s="133" t="s">
        <v>149</v>
      </c>
      <c r="E121" s="133" t="s">
        <v>120</v>
      </c>
      <c r="F121" s="133">
        <v>2005</v>
      </c>
      <c r="G121" s="138"/>
      <c r="H121" s="139">
        <v>51.04</v>
      </c>
      <c r="I121" s="133"/>
      <c r="K121" s="10"/>
      <c r="L121" s="10">
        <f t="shared" si="69"/>
        <v>0</v>
      </c>
      <c r="M121" s="89">
        <f t="shared" si="76"/>
        <v>0</v>
      </c>
      <c r="N121" s="11"/>
      <c r="R121" s="5">
        <f t="shared" si="70"/>
        <v>51.94</v>
      </c>
      <c r="S121" s="13">
        <f t="shared" si="62"/>
        <v>64.924999999999997</v>
      </c>
      <c r="T121" s="34"/>
      <c r="U121" s="7">
        <f t="shared" si="63"/>
        <v>74.2</v>
      </c>
      <c r="V121" s="34"/>
      <c r="W121" s="13">
        <f t="shared" si="71"/>
        <v>86.999499999999998</v>
      </c>
      <c r="X121" s="7">
        <f t="shared" si="48"/>
        <v>99.428000000000011</v>
      </c>
      <c r="Z121" s="7">
        <f t="shared" si="49"/>
        <v>90.917400000000001</v>
      </c>
      <c r="AA121" s="35">
        <f t="shared" si="64"/>
        <v>113.64675</v>
      </c>
      <c r="AB121" s="29">
        <f t="shared" si="65"/>
        <v>129.88200000000001</v>
      </c>
      <c r="AC121" s="35">
        <f t="shared" si="72"/>
        <v>75.954385964912291</v>
      </c>
      <c r="AD121" s="35">
        <f t="shared" si="73"/>
        <v>89.485629921259843</v>
      </c>
      <c r="AE121" s="29">
        <f t="shared" si="73"/>
        <v>102.26929133858268</v>
      </c>
      <c r="AG121" s="7">
        <f t="shared" si="74"/>
        <v>97.477400000000003</v>
      </c>
      <c r="AH121" s="35">
        <f t="shared" si="67"/>
        <v>121.84675</v>
      </c>
      <c r="AI121" s="29">
        <f t="shared" si="68"/>
        <v>139.25342857142857</v>
      </c>
      <c r="AJ121" s="35">
        <f t="shared" si="75"/>
        <v>130.3760225</v>
      </c>
      <c r="AK121" s="29">
        <v>130.3760225</v>
      </c>
      <c r="AM121" s="10">
        <f t="shared" si="50"/>
        <v>0</v>
      </c>
      <c r="AN121" s="10">
        <f t="shared" si="51"/>
        <v>0</v>
      </c>
      <c r="AO121" s="127"/>
      <c r="AP121" s="10"/>
      <c r="AQ121" s="112"/>
      <c r="AR121" s="113"/>
      <c r="AS121" s="112"/>
      <c r="AT121" s="113"/>
      <c r="AU121" s="112"/>
      <c r="AV121" s="113"/>
      <c r="AW121" s="112"/>
      <c r="AX121" s="113"/>
      <c r="AY121" s="112"/>
      <c r="AZ121" s="113">
        <f t="shared" si="52"/>
        <v>0</v>
      </c>
      <c r="BA121" s="112"/>
      <c r="BB121" s="113">
        <f t="shared" si="53"/>
        <v>0</v>
      </c>
      <c r="BC121" s="112"/>
      <c r="BD121" s="113">
        <f t="shared" si="54"/>
        <v>0</v>
      </c>
      <c r="BE121" s="112"/>
      <c r="BF121" s="113">
        <f t="shared" si="55"/>
        <v>0</v>
      </c>
      <c r="BG121" s="112"/>
      <c r="BH121" s="113">
        <f t="shared" si="56"/>
        <v>0</v>
      </c>
      <c r="BI121" s="112"/>
      <c r="BJ121" s="113">
        <f t="shared" si="57"/>
        <v>0</v>
      </c>
      <c r="BK121" s="112"/>
      <c r="BL121" s="113">
        <f t="shared" si="61"/>
        <v>0</v>
      </c>
      <c r="BM121" s="112"/>
      <c r="BN121" s="113">
        <f t="shared" si="58"/>
        <v>0</v>
      </c>
      <c r="BO121" s="112"/>
      <c r="BP121" s="113">
        <f t="shared" si="59"/>
        <v>0</v>
      </c>
      <c r="BQ121" s="112"/>
      <c r="BR121" s="113">
        <f t="shared" si="60"/>
        <v>0</v>
      </c>
    </row>
    <row r="122" spans="1:70" x14ac:dyDescent="0.3">
      <c r="A122" s="133" t="s">
        <v>41</v>
      </c>
      <c r="B122" s="133" t="s">
        <v>182</v>
      </c>
      <c r="C122" s="133"/>
      <c r="D122" s="133" t="s">
        <v>150</v>
      </c>
      <c r="E122" s="133" t="s">
        <v>140</v>
      </c>
      <c r="F122" s="133">
        <v>2004</v>
      </c>
      <c r="G122" s="138"/>
      <c r="H122" s="139">
        <v>90.750000000000014</v>
      </c>
      <c r="I122" s="133"/>
      <c r="K122" s="10"/>
      <c r="L122" s="10">
        <f t="shared" si="69"/>
        <v>0</v>
      </c>
      <c r="M122" s="89">
        <f t="shared" si="76"/>
        <v>0</v>
      </c>
      <c r="N122" s="11"/>
      <c r="R122" s="5">
        <f t="shared" si="70"/>
        <v>91.65000000000002</v>
      </c>
      <c r="S122" s="13">
        <f t="shared" si="62"/>
        <v>114.56250000000001</v>
      </c>
      <c r="T122" s="34"/>
      <c r="U122" s="7">
        <f t="shared" si="63"/>
        <v>130.92857142857147</v>
      </c>
      <c r="V122" s="34"/>
      <c r="W122" s="13">
        <f t="shared" si="71"/>
        <v>153.51375000000002</v>
      </c>
      <c r="X122" s="7">
        <f t="shared" si="48"/>
        <v>175.4442857142858</v>
      </c>
      <c r="Z122" s="7">
        <f t="shared" si="49"/>
        <v>158.82150000000001</v>
      </c>
      <c r="AA122" s="35">
        <f t="shared" si="64"/>
        <v>198.52687500000002</v>
      </c>
      <c r="AB122" s="29">
        <f t="shared" si="65"/>
        <v>226.88785714285717</v>
      </c>
      <c r="AC122" s="35">
        <f t="shared" si="72"/>
        <v>132.68295739348372</v>
      </c>
      <c r="AD122" s="35">
        <f t="shared" si="73"/>
        <v>156.32037401574803</v>
      </c>
      <c r="AE122" s="29">
        <f t="shared" si="73"/>
        <v>178.65185601799777</v>
      </c>
      <c r="AG122" s="7">
        <f t="shared" si="74"/>
        <v>165.38150000000002</v>
      </c>
      <c r="AH122" s="35">
        <f t="shared" si="67"/>
        <v>206.72687500000001</v>
      </c>
      <c r="AI122" s="29">
        <f t="shared" si="68"/>
        <v>236.25928571428577</v>
      </c>
      <c r="AJ122" s="35">
        <f t="shared" si="75"/>
        <v>221.19775625000003</v>
      </c>
      <c r="AK122" s="29">
        <v>221.19775625000003</v>
      </c>
      <c r="AM122" s="10">
        <f t="shared" si="50"/>
        <v>0</v>
      </c>
      <c r="AN122" s="10">
        <f t="shared" si="51"/>
        <v>0</v>
      </c>
      <c r="AO122" s="127"/>
      <c r="AP122" s="10"/>
      <c r="AQ122" s="112"/>
      <c r="AR122" s="113"/>
      <c r="AS122" s="112"/>
      <c r="AT122" s="113"/>
      <c r="AU122" s="112"/>
      <c r="AV122" s="113"/>
      <c r="AW122" s="112"/>
      <c r="AX122" s="113"/>
      <c r="AY122" s="112"/>
      <c r="AZ122" s="113">
        <f t="shared" si="52"/>
        <v>0</v>
      </c>
      <c r="BA122" s="112"/>
      <c r="BB122" s="113">
        <f t="shared" si="53"/>
        <v>0</v>
      </c>
      <c r="BC122" s="112"/>
      <c r="BD122" s="113">
        <f t="shared" si="54"/>
        <v>0</v>
      </c>
      <c r="BE122" s="112"/>
      <c r="BF122" s="113">
        <f t="shared" si="55"/>
        <v>0</v>
      </c>
      <c r="BG122" s="112"/>
      <c r="BH122" s="113">
        <f t="shared" si="56"/>
        <v>0</v>
      </c>
      <c r="BI122" s="112"/>
      <c r="BJ122" s="113">
        <f t="shared" si="57"/>
        <v>0</v>
      </c>
      <c r="BK122" s="112"/>
      <c r="BL122" s="113">
        <f t="shared" si="61"/>
        <v>0</v>
      </c>
      <c r="BM122" s="112"/>
      <c r="BN122" s="113">
        <f t="shared" si="58"/>
        <v>0</v>
      </c>
      <c r="BO122" s="112"/>
      <c r="BP122" s="113">
        <f t="shared" si="59"/>
        <v>0</v>
      </c>
      <c r="BQ122" s="112"/>
      <c r="BR122" s="113">
        <f t="shared" si="60"/>
        <v>0</v>
      </c>
    </row>
    <row r="123" spans="1:70" x14ac:dyDescent="0.3">
      <c r="A123" s="133" t="s">
        <v>41</v>
      </c>
      <c r="B123" s="133" t="s">
        <v>182</v>
      </c>
      <c r="C123" s="133"/>
      <c r="D123" s="133" t="s">
        <v>150</v>
      </c>
      <c r="E123" s="133" t="s">
        <v>140</v>
      </c>
      <c r="F123" s="133">
        <v>2003</v>
      </c>
      <c r="G123" s="138"/>
      <c r="H123" s="139">
        <v>90.750000000000014</v>
      </c>
      <c r="I123" s="133"/>
      <c r="K123" s="10"/>
      <c r="L123" s="10">
        <f t="shared" si="69"/>
        <v>0</v>
      </c>
      <c r="M123" s="89">
        <f t="shared" si="76"/>
        <v>0</v>
      </c>
      <c r="N123" s="11"/>
      <c r="R123" s="5">
        <f t="shared" si="70"/>
        <v>91.65000000000002</v>
      </c>
      <c r="S123" s="13">
        <f t="shared" si="62"/>
        <v>114.56250000000001</v>
      </c>
      <c r="T123" s="34"/>
      <c r="U123" s="7">
        <f t="shared" si="63"/>
        <v>130.92857142857147</v>
      </c>
      <c r="V123" s="34"/>
      <c r="W123" s="13">
        <f t="shared" si="71"/>
        <v>153.51375000000002</v>
      </c>
      <c r="X123" s="7">
        <f t="shared" si="48"/>
        <v>175.4442857142858</v>
      </c>
      <c r="Z123" s="7">
        <f t="shared" si="49"/>
        <v>158.82150000000001</v>
      </c>
      <c r="AA123" s="35">
        <f t="shared" si="64"/>
        <v>198.52687500000002</v>
      </c>
      <c r="AB123" s="29">
        <f t="shared" si="65"/>
        <v>226.88785714285717</v>
      </c>
      <c r="AC123" s="35">
        <f t="shared" si="72"/>
        <v>132.68295739348372</v>
      </c>
      <c r="AD123" s="35">
        <f t="shared" si="73"/>
        <v>156.32037401574803</v>
      </c>
      <c r="AE123" s="29">
        <f t="shared" si="73"/>
        <v>178.65185601799777</v>
      </c>
      <c r="AG123" s="7">
        <f t="shared" si="74"/>
        <v>165.38150000000002</v>
      </c>
      <c r="AH123" s="35">
        <f t="shared" si="67"/>
        <v>206.72687500000001</v>
      </c>
      <c r="AI123" s="29">
        <f t="shared" si="68"/>
        <v>236.25928571428577</v>
      </c>
      <c r="AJ123" s="35">
        <f t="shared" si="75"/>
        <v>221.19775625000003</v>
      </c>
      <c r="AK123" s="29">
        <v>221.19775625000003</v>
      </c>
      <c r="AM123" s="10">
        <f t="shared" si="50"/>
        <v>0</v>
      </c>
      <c r="AN123" s="10">
        <f t="shared" si="51"/>
        <v>0</v>
      </c>
      <c r="AO123" s="127"/>
      <c r="AP123" s="10"/>
      <c r="AQ123" s="112"/>
      <c r="AR123" s="113"/>
      <c r="AS123" s="112"/>
      <c r="AT123" s="113"/>
      <c r="AU123" s="112"/>
      <c r="AV123" s="113"/>
      <c r="AW123" s="112"/>
      <c r="AX123" s="113"/>
      <c r="AY123" s="112"/>
      <c r="AZ123" s="113">
        <f t="shared" si="52"/>
        <v>0</v>
      </c>
      <c r="BA123" s="112"/>
      <c r="BB123" s="113">
        <f t="shared" si="53"/>
        <v>0</v>
      </c>
      <c r="BC123" s="112"/>
      <c r="BD123" s="113">
        <f t="shared" si="54"/>
        <v>0</v>
      </c>
      <c r="BE123" s="112"/>
      <c r="BF123" s="113">
        <f t="shared" si="55"/>
        <v>0</v>
      </c>
      <c r="BG123" s="112"/>
      <c r="BH123" s="113">
        <f t="shared" si="56"/>
        <v>0</v>
      </c>
      <c r="BI123" s="112"/>
      <c r="BJ123" s="113">
        <f t="shared" si="57"/>
        <v>0</v>
      </c>
      <c r="BK123" s="112"/>
      <c r="BL123" s="113">
        <f t="shared" si="61"/>
        <v>0</v>
      </c>
      <c r="BM123" s="112"/>
      <c r="BN123" s="113">
        <f t="shared" si="58"/>
        <v>0</v>
      </c>
      <c r="BO123" s="112"/>
      <c r="BP123" s="113">
        <f t="shared" si="59"/>
        <v>0</v>
      </c>
      <c r="BQ123" s="112"/>
      <c r="BR123" s="113">
        <f t="shared" si="60"/>
        <v>0</v>
      </c>
    </row>
    <row r="124" spans="1:70" x14ac:dyDescent="0.3">
      <c r="A124" s="133" t="s">
        <v>41</v>
      </c>
      <c r="B124" s="133" t="s">
        <v>182</v>
      </c>
      <c r="C124" s="133"/>
      <c r="D124" s="133" t="s">
        <v>150</v>
      </c>
      <c r="E124" s="133" t="s">
        <v>140</v>
      </c>
      <c r="F124" s="133">
        <v>1999</v>
      </c>
      <c r="G124" s="138"/>
      <c r="H124" s="139">
        <v>90.750000000000014</v>
      </c>
      <c r="I124" s="133"/>
      <c r="K124" s="10"/>
      <c r="L124" s="10">
        <f t="shared" si="69"/>
        <v>0</v>
      </c>
      <c r="M124" s="89">
        <f t="shared" si="76"/>
        <v>0</v>
      </c>
      <c r="N124" s="11"/>
      <c r="R124" s="5">
        <f t="shared" si="70"/>
        <v>91.65000000000002</v>
      </c>
      <c r="S124" s="13">
        <f t="shared" si="62"/>
        <v>114.56250000000001</v>
      </c>
      <c r="T124" s="34"/>
      <c r="U124" s="7">
        <f t="shared" si="63"/>
        <v>130.92857142857147</v>
      </c>
      <c r="V124" s="34"/>
      <c r="W124" s="13">
        <f t="shared" si="71"/>
        <v>153.51375000000002</v>
      </c>
      <c r="X124" s="7">
        <f t="shared" si="48"/>
        <v>175.4442857142858</v>
      </c>
      <c r="Z124" s="7">
        <f t="shared" si="49"/>
        <v>158.82150000000001</v>
      </c>
      <c r="AA124" s="35">
        <f t="shared" si="64"/>
        <v>198.52687500000002</v>
      </c>
      <c r="AB124" s="29">
        <f t="shared" si="65"/>
        <v>226.88785714285717</v>
      </c>
      <c r="AC124" s="35">
        <f t="shared" si="72"/>
        <v>132.68295739348372</v>
      </c>
      <c r="AD124" s="35">
        <f t="shared" si="73"/>
        <v>156.32037401574803</v>
      </c>
      <c r="AE124" s="29">
        <f t="shared" si="73"/>
        <v>178.65185601799777</v>
      </c>
      <c r="AG124" s="7">
        <f t="shared" si="74"/>
        <v>165.38150000000002</v>
      </c>
      <c r="AH124" s="35">
        <f t="shared" si="67"/>
        <v>206.72687500000001</v>
      </c>
      <c r="AI124" s="29">
        <f t="shared" si="68"/>
        <v>236.25928571428577</v>
      </c>
      <c r="AJ124" s="35">
        <f t="shared" si="75"/>
        <v>221.19775625000003</v>
      </c>
      <c r="AK124" s="29">
        <v>221.19775625000003</v>
      </c>
      <c r="AM124" s="10">
        <f t="shared" si="50"/>
        <v>0</v>
      </c>
      <c r="AN124" s="10">
        <f t="shared" si="51"/>
        <v>0</v>
      </c>
      <c r="AO124" s="127"/>
      <c r="AP124" s="10"/>
      <c r="AQ124" s="112"/>
      <c r="AR124" s="113"/>
      <c r="AS124" s="112"/>
      <c r="AT124" s="113"/>
      <c r="AU124" s="112"/>
      <c r="AV124" s="113"/>
      <c r="AW124" s="112"/>
      <c r="AX124" s="113"/>
      <c r="AY124" s="112"/>
      <c r="AZ124" s="113">
        <f t="shared" si="52"/>
        <v>0</v>
      </c>
      <c r="BA124" s="112"/>
      <c r="BB124" s="113">
        <f t="shared" si="53"/>
        <v>0</v>
      </c>
      <c r="BC124" s="112"/>
      <c r="BD124" s="113">
        <f t="shared" si="54"/>
        <v>0</v>
      </c>
      <c r="BE124" s="112"/>
      <c r="BF124" s="113">
        <f t="shared" si="55"/>
        <v>0</v>
      </c>
      <c r="BG124" s="112"/>
      <c r="BH124" s="113">
        <f t="shared" si="56"/>
        <v>0</v>
      </c>
      <c r="BI124" s="112"/>
      <c r="BJ124" s="113">
        <f t="shared" si="57"/>
        <v>0</v>
      </c>
      <c r="BK124" s="112"/>
      <c r="BL124" s="113">
        <f t="shared" si="61"/>
        <v>0</v>
      </c>
      <c r="BM124" s="112"/>
      <c r="BN124" s="113">
        <f t="shared" si="58"/>
        <v>0</v>
      </c>
      <c r="BO124" s="112"/>
      <c r="BP124" s="113">
        <f t="shared" si="59"/>
        <v>0</v>
      </c>
      <c r="BQ124" s="112"/>
      <c r="BR124" s="113">
        <f t="shared" si="60"/>
        <v>0</v>
      </c>
    </row>
    <row r="125" spans="1:70" x14ac:dyDescent="0.3">
      <c r="A125" s="133" t="s">
        <v>41</v>
      </c>
      <c r="B125" s="133" t="s">
        <v>182</v>
      </c>
      <c r="C125" s="133"/>
      <c r="D125" s="133" t="s">
        <v>151</v>
      </c>
      <c r="E125" s="133" t="s">
        <v>120</v>
      </c>
      <c r="F125" s="133">
        <v>2007</v>
      </c>
      <c r="G125" s="138"/>
      <c r="H125" s="139">
        <v>32</v>
      </c>
      <c r="I125" s="133"/>
      <c r="J125" s="12">
        <v>12</v>
      </c>
      <c r="K125" s="131">
        <v>12</v>
      </c>
      <c r="L125" s="10">
        <f t="shared" si="69"/>
        <v>384</v>
      </c>
      <c r="M125" s="89">
        <f t="shared" si="76"/>
        <v>973.78499999999985</v>
      </c>
      <c r="N125" s="11">
        <v>0</v>
      </c>
      <c r="R125" s="5">
        <f t="shared" si="70"/>
        <v>32.9</v>
      </c>
      <c r="S125" s="13">
        <f t="shared" si="62"/>
        <v>41.124999999999993</v>
      </c>
      <c r="T125" s="34"/>
      <c r="U125" s="7">
        <f t="shared" si="63"/>
        <v>47</v>
      </c>
      <c r="V125" s="34"/>
      <c r="W125" s="13">
        <f t="shared" si="71"/>
        <v>55.107499999999995</v>
      </c>
      <c r="X125" s="7">
        <f t="shared" si="48"/>
        <v>62.980000000000004</v>
      </c>
      <c r="Z125" s="7">
        <f t="shared" si="49"/>
        <v>58.358999999999995</v>
      </c>
      <c r="AA125" s="35">
        <f t="shared" si="64"/>
        <v>72.94874999999999</v>
      </c>
      <c r="AB125" s="29">
        <f t="shared" si="65"/>
        <v>83.37</v>
      </c>
      <c r="AC125" s="35">
        <f t="shared" si="72"/>
        <v>48.754385964912281</v>
      </c>
      <c r="AD125" s="35">
        <f t="shared" si="73"/>
        <v>57.439960629921252</v>
      </c>
      <c r="AE125" s="29">
        <f t="shared" si="73"/>
        <v>65.645669291338592</v>
      </c>
      <c r="AG125" s="7">
        <f t="shared" si="74"/>
        <v>64.918999999999997</v>
      </c>
      <c r="AH125" s="35">
        <f t="shared" si="67"/>
        <v>81.148749999999993</v>
      </c>
      <c r="AI125" s="29">
        <f t="shared" si="68"/>
        <v>92.741428571428571</v>
      </c>
      <c r="AJ125" s="35">
        <f t="shared" si="75"/>
        <v>86.829162499999995</v>
      </c>
      <c r="AK125" s="29">
        <v>86.829162499999995</v>
      </c>
      <c r="AM125" s="10">
        <f t="shared" si="50"/>
        <v>12</v>
      </c>
      <c r="AN125" s="10">
        <f t="shared" si="51"/>
        <v>0</v>
      </c>
      <c r="AO125" s="127"/>
      <c r="AP125" s="10"/>
      <c r="AQ125" s="112"/>
      <c r="AR125" s="113"/>
      <c r="AS125" s="112"/>
      <c r="AT125" s="113"/>
      <c r="AU125" s="112"/>
      <c r="AV125" s="113"/>
      <c r="AW125" s="112"/>
      <c r="AX125" s="113"/>
      <c r="AY125" s="112"/>
      <c r="AZ125" s="113">
        <f t="shared" si="52"/>
        <v>0</v>
      </c>
      <c r="BA125" s="112"/>
      <c r="BB125" s="113">
        <f t="shared" si="53"/>
        <v>0</v>
      </c>
      <c r="BC125" s="112"/>
      <c r="BD125" s="113">
        <f t="shared" si="54"/>
        <v>0</v>
      </c>
      <c r="BE125" s="112"/>
      <c r="BF125" s="113">
        <f t="shared" si="55"/>
        <v>0</v>
      </c>
      <c r="BG125" s="112"/>
      <c r="BH125" s="113">
        <f t="shared" si="56"/>
        <v>0</v>
      </c>
      <c r="BI125" s="112"/>
      <c r="BJ125" s="113">
        <f t="shared" si="57"/>
        <v>0</v>
      </c>
      <c r="BK125" s="112"/>
      <c r="BL125" s="113">
        <f t="shared" si="61"/>
        <v>0</v>
      </c>
      <c r="BM125" s="112"/>
      <c r="BN125" s="113">
        <f t="shared" si="58"/>
        <v>0</v>
      </c>
      <c r="BO125" s="112"/>
      <c r="BP125" s="113">
        <f t="shared" si="59"/>
        <v>0</v>
      </c>
      <c r="BQ125" s="112"/>
      <c r="BR125" s="113">
        <f t="shared" si="60"/>
        <v>0</v>
      </c>
    </row>
    <row r="126" spans="1:70" x14ac:dyDescent="0.3">
      <c r="A126" s="133" t="s">
        <v>41</v>
      </c>
      <c r="B126" s="133" t="s">
        <v>182</v>
      </c>
      <c r="C126" s="133"/>
      <c r="D126" s="133" t="s">
        <v>151</v>
      </c>
      <c r="E126" s="133" t="s">
        <v>120</v>
      </c>
      <c r="F126" s="133">
        <v>2006</v>
      </c>
      <c r="G126" s="138"/>
      <c r="H126" s="139">
        <v>44.33</v>
      </c>
      <c r="I126" s="133"/>
      <c r="K126" s="10"/>
      <c r="L126" s="10">
        <f t="shared" si="69"/>
        <v>0</v>
      </c>
      <c r="M126" s="89">
        <f t="shared" si="76"/>
        <v>0</v>
      </c>
      <c r="N126" s="11"/>
      <c r="R126" s="5">
        <f t="shared" si="70"/>
        <v>45.23</v>
      </c>
      <c r="S126" s="13">
        <f t="shared" si="62"/>
        <v>56.537499999999994</v>
      </c>
      <c r="T126" s="34"/>
      <c r="U126" s="7">
        <f t="shared" si="63"/>
        <v>64.614285714285714</v>
      </c>
      <c r="V126" s="34"/>
      <c r="W126" s="13">
        <f t="shared" si="71"/>
        <v>75.760249999999999</v>
      </c>
      <c r="X126" s="7">
        <f t="shared" si="48"/>
        <v>86.58314285714286</v>
      </c>
      <c r="Z126" s="7">
        <f t="shared" si="49"/>
        <v>79.443300000000008</v>
      </c>
      <c r="AA126" s="35">
        <f t="shared" si="64"/>
        <v>99.304124999999999</v>
      </c>
      <c r="AB126" s="29">
        <f t="shared" si="65"/>
        <v>113.49042857142859</v>
      </c>
      <c r="AC126" s="35">
        <f t="shared" si="72"/>
        <v>66.368671679198016</v>
      </c>
      <c r="AD126" s="35">
        <f t="shared" si="73"/>
        <v>78.192224409448812</v>
      </c>
      <c r="AE126" s="29">
        <f t="shared" si="73"/>
        <v>89.362542182227244</v>
      </c>
      <c r="AG126" s="7">
        <f t="shared" si="74"/>
        <v>86.00330000000001</v>
      </c>
      <c r="AH126" s="35">
        <f t="shared" si="67"/>
        <v>107.504125</v>
      </c>
      <c r="AI126" s="29">
        <f t="shared" si="68"/>
        <v>122.86185714285716</v>
      </c>
      <c r="AJ126" s="35">
        <f t="shared" si="75"/>
        <v>115.02941375</v>
      </c>
      <c r="AK126" s="29">
        <v>115.02941375</v>
      </c>
      <c r="AM126" s="10">
        <f t="shared" si="50"/>
        <v>0</v>
      </c>
      <c r="AN126" s="10">
        <f t="shared" si="51"/>
        <v>0</v>
      </c>
      <c r="AO126" s="127"/>
      <c r="AP126" s="10"/>
      <c r="AQ126" s="112"/>
      <c r="AR126" s="113"/>
      <c r="AS126" s="112"/>
      <c r="AT126" s="113"/>
      <c r="AU126" s="112"/>
      <c r="AV126" s="113"/>
      <c r="AW126" s="112"/>
      <c r="AX126" s="113"/>
      <c r="AY126" s="112"/>
      <c r="AZ126" s="113">
        <f t="shared" si="52"/>
        <v>0</v>
      </c>
      <c r="BA126" s="112"/>
      <c r="BB126" s="113">
        <f t="shared" si="53"/>
        <v>0</v>
      </c>
      <c r="BC126" s="112"/>
      <c r="BD126" s="113">
        <f t="shared" si="54"/>
        <v>0</v>
      </c>
      <c r="BE126" s="112"/>
      <c r="BF126" s="113">
        <f t="shared" si="55"/>
        <v>0</v>
      </c>
      <c r="BG126" s="112"/>
      <c r="BH126" s="113">
        <f t="shared" si="56"/>
        <v>0</v>
      </c>
      <c r="BI126" s="112"/>
      <c r="BJ126" s="113">
        <f t="shared" si="57"/>
        <v>0</v>
      </c>
      <c r="BK126" s="112"/>
      <c r="BL126" s="113">
        <f t="shared" si="61"/>
        <v>0</v>
      </c>
      <c r="BM126" s="112"/>
      <c r="BN126" s="113">
        <f t="shared" si="58"/>
        <v>0</v>
      </c>
      <c r="BO126" s="112"/>
      <c r="BP126" s="113">
        <f t="shared" si="59"/>
        <v>0</v>
      </c>
      <c r="BQ126" s="112"/>
      <c r="BR126" s="113">
        <f t="shared" si="60"/>
        <v>0</v>
      </c>
    </row>
    <row r="127" spans="1:70" x14ac:dyDescent="0.3">
      <c r="A127" s="133" t="s">
        <v>41</v>
      </c>
      <c r="B127" s="133" t="s">
        <v>182</v>
      </c>
      <c r="C127" s="133"/>
      <c r="D127" s="133" t="s">
        <v>151</v>
      </c>
      <c r="E127" s="133" t="s">
        <v>120</v>
      </c>
      <c r="F127" s="133">
        <v>2003</v>
      </c>
      <c r="G127" s="138"/>
      <c r="H127" s="139">
        <v>47.63</v>
      </c>
      <c r="I127" s="133"/>
      <c r="K127" s="10"/>
      <c r="L127" s="10">
        <f t="shared" si="69"/>
        <v>0</v>
      </c>
      <c r="M127" s="89">
        <f t="shared" si="76"/>
        <v>0</v>
      </c>
      <c r="N127" s="11"/>
      <c r="R127" s="5">
        <f t="shared" si="70"/>
        <v>48.53</v>
      </c>
      <c r="S127" s="13">
        <f t="shared" si="62"/>
        <v>60.662500000000001</v>
      </c>
      <c r="T127" s="34"/>
      <c r="U127" s="7">
        <f t="shared" si="63"/>
        <v>69.328571428571436</v>
      </c>
      <c r="V127" s="34"/>
      <c r="W127" s="13">
        <f t="shared" si="71"/>
        <v>81.287750000000003</v>
      </c>
      <c r="X127" s="7">
        <f t="shared" si="48"/>
        <v>92.900285714285729</v>
      </c>
      <c r="Z127" s="7">
        <f t="shared" si="49"/>
        <v>85.086300000000008</v>
      </c>
      <c r="AA127" s="35">
        <f t="shared" si="64"/>
        <v>106.35787500000001</v>
      </c>
      <c r="AB127" s="29">
        <f t="shared" si="65"/>
        <v>121.55185714285716</v>
      </c>
      <c r="AC127" s="35">
        <f t="shared" si="72"/>
        <v>71.082957393483724</v>
      </c>
      <c r="AD127" s="35">
        <f t="shared" si="73"/>
        <v>83.746358267716545</v>
      </c>
      <c r="AE127" s="29">
        <f t="shared" si="73"/>
        <v>95.710123734533198</v>
      </c>
      <c r="AG127" s="7">
        <f t="shared" si="74"/>
        <v>91.646300000000011</v>
      </c>
      <c r="AH127" s="35">
        <f t="shared" si="67"/>
        <v>114.55787500000001</v>
      </c>
      <c r="AI127" s="29">
        <f t="shared" si="68"/>
        <v>130.92328571428573</v>
      </c>
      <c r="AJ127" s="35">
        <f t="shared" si="75"/>
        <v>122.57692625000001</v>
      </c>
      <c r="AK127" s="29">
        <v>122.57692625000001</v>
      </c>
      <c r="AM127" s="10">
        <f t="shared" si="50"/>
        <v>0</v>
      </c>
      <c r="AN127" s="10">
        <f t="shared" si="51"/>
        <v>0</v>
      </c>
      <c r="AO127" s="127"/>
      <c r="AP127" s="10"/>
      <c r="AQ127" s="112"/>
      <c r="AR127" s="113"/>
      <c r="AS127" s="112"/>
      <c r="AT127" s="113"/>
      <c r="AU127" s="112"/>
      <c r="AV127" s="113"/>
      <c r="AW127" s="112"/>
      <c r="AX127" s="113"/>
      <c r="AY127" s="112"/>
      <c r="AZ127" s="113">
        <f t="shared" si="52"/>
        <v>0</v>
      </c>
      <c r="BA127" s="112"/>
      <c r="BB127" s="113">
        <f t="shared" si="53"/>
        <v>0</v>
      </c>
      <c r="BC127" s="112"/>
      <c r="BD127" s="113">
        <f t="shared" si="54"/>
        <v>0</v>
      </c>
      <c r="BE127" s="112"/>
      <c r="BF127" s="113">
        <f t="shared" si="55"/>
        <v>0</v>
      </c>
      <c r="BG127" s="112"/>
      <c r="BH127" s="113">
        <f t="shared" si="56"/>
        <v>0</v>
      </c>
      <c r="BI127" s="112"/>
      <c r="BJ127" s="113">
        <f t="shared" si="57"/>
        <v>0</v>
      </c>
      <c r="BK127" s="112"/>
      <c r="BL127" s="113">
        <f t="shared" si="61"/>
        <v>0</v>
      </c>
      <c r="BM127" s="112"/>
      <c r="BN127" s="113">
        <f t="shared" si="58"/>
        <v>0</v>
      </c>
      <c r="BO127" s="112"/>
      <c r="BP127" s="113">
        <f t="shared" si="59"/>
        <v>0</v>
      </c>
      <c r="BQ127" s="112"/>
      <c r="BR127" s="113">
        <f t="shared" si="60"/>
        <v>0</v>
      </c>
    </row>
    <row r="128" spans="1:70" x14ac:dyDescent="0.3">
      <c r="A128" s="133" t="s">
        <v>41</v>
      </c>
      <c r="B128" s="133" t="s">
        <v>182</v>
      </c>
      <c r="C128" s="133"/>
      <c r="D128" s="133" t="s">
        <v>152</v>
      </c>
      <c r="E128" s="133" t="s">
        <v>134</v>
      </c>
      <c r="F128" s="133">
        <v>2006</v>
      </c>
      <c r="G128" s="138"/>
      <c r="H128" s="139">
        <v>669.13</v>
      </c>
      <c r="I128" s="133"/>
      <c r="K128" s="10"/>
      <c r="L128" s="10">
        <f t="shared" si="69"/>
        <v>0</v>
      </c>
      <c r="M128" s="89">
        <f t="shared" si="76"/>
        <v>0</v>
      </c>
      <c r="N128" s="11"/>
      <c r="R128" s="5">
        <f t="shared" si="70"/>
        <v>670.03</v>
      </c>
      <c r="S128" s="13">
        <f t="shared" si="62"/>
        <v>837.53749999999991</v>
      </c>
      <c r="T128" s="34"/>
      <c r="U128" s="7">
        <f t="shared" si="63"/>
        <v>957.18571428571431</v>
      </c>
      <c r="V128" s="34"/>
      <c r="W128" s="13">
        <f t="shared" si="71"/>
        <v>1122.30025</v>
      </c>
      <c r="X128" s="7">
        <f t="shared" si="48"/>
        <v>1282.6288571428572</v>
      </c>
      <c r="Z128" s="7">
        <f t="shared" si="49"/>
        <v>1147.8513</v>
      </c>
      <c r="AA128" s="35">
        <f t="shared" si="64"/>
        <v>1434.8141249999999</v>
      </c>
      <c r="AB128" s="29">
        <f t="shared" si="65"/>
        <v>1639.7875714285715</v>
      </c>
      <c r="AC128" s="35">
        <f t="shared" si="72"/>
        <v>958.94010025062664</v>
      </c>
      <c r="AD128" s="35">
        <f t="shared" si="73"/>
        <v>1129.7749015748029</v>
      </c>
      <c r="AE128" s="29">
        <f t="shared" si="73"/>
        <v>1291.1713160854893</v>
      </c>
      <c r="AG128" s="7">
        <f t="shared" si="74"/>
        <v>1154.4113</v>
      </c>
      <c r="AH128" s="35">
        <f t="shared" si="67"/>
        <v>1443.0141249999999</v>
      </c>
      <c r="AI128" s="29">
        <f t="shared" si="68"/>
        <v>1649.1590000000001</v>
      </c>
      <c r="AJ128" s="35">
        <f t="shared" si="75"/>
        <v>1544.0251137499999</v>
      </c>
      <c r="AK128" s="29">
        <v>1544.0251137499999</v>
      </c>
      <c r="AM128" s="10">
        <f t="shared" si="50"/>
        <v>0</v>
      </c>
      <c r="AN128" s="10">
        <f t="shared" si="51"/>
        <v>0</v>
      </c>
      <c r="AO128" s="127"/>
      <c r="AP128" s="10"/>
      <c r="AQ128" s="112"/>
      <c r="AR128" s="113"/>
      <c r="AS128" s="112"/>
      <c r="AT128" s="113"/>
      <c r="AU128" s="112"/>
      <c r="AV128" s="113"/>
      <c r="AW128" s="112"/>
      <c r="AX128" s="113"/>
      <c r="AY128" s="112"/>
      <c r="AZ128" s="113">
        <f t="shared" si="52"/>
        <v>0</v>
      </c>
      <c r="BA128" s="112"/>
      <c r="BB128" s="113">
        <f t="shared" si="53"/>
        <v>0</v>
      </c>
      <c r="BC128" s="112"/>
      <c r="BD128" s="113">
        <f t="shared" si="54"/>
        <v>0</v>
      </c>
      <c r="BE128" s="112"/>
      <c r="BF128" s="113">
        <f t="shared" si="55"/>
        <v>0</v>
      </c>
      <c r="BG128" s="112"/>
      <c r="BH128" s="113">
        <f t="shared" si="56"/>
        <v>0</v>
      </c>
      <c r="BI128" s="112"/>
      <c r="BJ128" s="113">
        <f t="shared" si="57"/>
        <v>0</v>
      </c>
      <c r="BK128" s="112"/>
      <c r="BL128" s="113">
        <f t="shared" si="61"/>
        <v>0</v>
      </c>
      <c r="BM128" s="112"/>
      <c r="BN128" s="113">
        <f t="shared" si="58"/>
        <v>0</v>
      </c>
      <c r="BO128" s="112"/>
      <c r="BP128" s="113">
        <f t="shared" si="59"/>
        <v>0</v>
      </c>
      <c r="BQ128" s="112"/>
      <c r="BR128" s="113">
        <f t="shared" si="60"/>
        <v>0</v>
      </c>
    </row>
    <row r="129" spans="1:70" x14ac:dyDescent="0.3">
      <c r="A129" s="133" t="s">
        <v>41</v>
      </c>
      <c r="B129" s="133" t="s">
        <v>182</v>
      </c>
      <c r="C129" s="133"/>
      <c r="D129" s="133" t="s">
        <v>152</v>
      </c>
      <c r="E129" s="133" t="s">
        <v>134</v>
      </c>
      <c r="F129" s="133">
        <v>2000</v>
      </c>
      <c r="G129" s="138"/>
      <c r="H129" s="139">
        <v>1758.9</v>
      </c>
      <c r="I129" s="133"/>
      <c r="K129" s="10"/>
      <c r="L129" s="10">
        <f t="shared" si="69"/>
        <v>0</v>
      </c>
      <c r="M129" s="89">
        <f t="shared" si="76"/>
        <v>0</v>
      </c>
      <c r="N129" s="11"/>
      <c r="R129" s="5">
        <f t="shared" si="70"/>
        <v>1759.8000000000002</v>
      </c>
      <c r="S129" s="13">
        <f t="shared" si="62"/>
        <v>2199.75</v>
      </c>
      <c r="T129" s="34"/>
      <c r="U129" s="7">
        <f t="shared" si="63"/>
        <v>2514.0000000000005</v>
      </c>
      <c r="V129" s="34"/>
      <c r="W129" s="13">
        <f t="shared" si="71"/>
        <v>2947.665</v>
      </c>
      <c r="X129" s="7">
        <f t="shared" si="48"/>
        <v>3368.7600000000007</v>
      </c>
      <c r="Z129" s="7">
        <f t="shared" si="49"/>
        <v>3011.3580000000002</v>
      </c>
      <c r="AA129" s="35">
        <f t="shared" si="64"/>
        <v>3764.1975000000002</v>
      </c>
      <c r="AB129" s="29">
        <f t="shared" si="65"/>
        <v>4301.9400000000005</v>
      </c>
      <c r="AC129" s="35">
        <f t="shared" si="72"/>
        <v>2515.7543859649127</v>
      </c>
      <c r="AD129" s="35">
        <f t="shared" si="73"/>
        <v>2963.9350393700788</v>
      </c>
      <c r="AE129" s="29">
        <f t="shared" si="73"/>
        <v>3387.3543307086616</v>
      </c>
      <c r="AG129" s="7">
        <f t="shared" si="74"/>
        <v>3017.9180000000001</v>
      </c>
      <c r="AH129" s="35">
        <f t="shared" si="67"/>
        <v>3772.3975</v>
      </c>
      <c r="AI129" s="29">
        <f t="shared" si="68"/>
        <v>4311.3114285714291</v>
      </c>
      <c r="AJ129" s="35">
        <f t="shared" si="75"/>
        <v>4036.4653250000001</v>
      </c>
      <c r="AK129" s="29">
        <v>4036.4653250000001</v>
      </c>
      <c r="AM129" s="10">
        <f t="shared" si="50"/>
        <v>0</v>
      </c>
      <c r="AN129" s="10">
        <f t="shared" si="51"/>
        <v>0</v>
      </c>
      <c r="AO129" s="127"/>
      <c r="AP129" s="10"/>
      <c r="AQ129" s="112"/>
      <c r="AR129" s="113"/>
      <c r="AS129" s="112"/>
      <c r="AT129" s="113"/>
      <c r="AU129" s="112"/>
      <c r="AV129" s="113"/>
      <c r="AW129" s="112"/>
      <c r="AX129" s="113"/>
      <c r="AY129" s="112"/>
      <c r="AZ129" s="113">
        <f t="shared" si="52"/>
        <v>0</v>
      </c>
      <c r="BA129" s="112"/>
      <c r="BB129" s="113">
        <f t="shared" si="53"/>
        <v>0</v>
      </c>
      <c r="BC129" s="112"/>
      <c r="BD129" s="113">
        <f t="shared" si="54"/>
        <v>0</v>
      </c>
      <c r="BE129" s="112"/>
      <c r="BF129" s="113">
        <f t="shared" si="55"/>
        <v>0</v>
      </c>
      <c r="BG129" s="112"/>
      <c r="BH129" s="113">
        <f t="shared" si="56"/>
        <v>0</v>
      </c>
      <c r="BI129" s="112"/>
      <c r="BJ129" s="113">
        <f t="shared" si="57"/>
        <v>0</v>
      </c>
      <c r="BK129" s="112"/>
      <c r="BL129" s="113">
        <f t="shared" si="61"/>
        <v>0</v>
      </c>
      <c r="BM129" s="112"/>
      <c r="BN129" s="113">
        <f t="shared" si="58"/>
        <v>0</v>
      </c>
      <c r="BO129" s="112"/>
      <c r="BP129" s="113">
        <f t="shared" si="59"/>
        <v>0</v>
      </c>
      <c r="BQ129" s="112"/>
      <c r="BR129" s="113">
        <f t="shared" si="60"/>
        <v>0</v>
      </c>
    </row>
    <row r="130" spans="1:70" x14ac:dyDescent="0.3">
      <c r="A130" s="133" t="s">
        <v>41</v>
      </c>
      <c r="B130" s="133" t="s">
        <v>182</v>
      </c>
      <c r="C130" s="133"/>
      <c r="D130" s="133" t="s">
        <v>153</v>
      </c>
      <c r="E130" s="133" t="s">
        <v>134</v>
      </c>
      <c r="F130" s="133">
        <v>2001</v>
      </c>
      <c r="G130" s="138"/>
      <c r="H130" s="139">
        <v>487.3</v>
      </c>
      <c r="I130" s="133"/>
      <c r="K130" s="10"/>
      <c r="L130" s="10">
        <f t="shared" si="69"/>
        <v>0</v>
      </c>
      <c r="M130" s="89">
        <f t="shared" si="76"/>
        <v>0</v>
      </c>
      <c r="N130" s="11"/>
      <c r="R130" s="5">
        <f t="shared" si="70"/>
        <v>488.2</v>
      </c>
      <c r="S130" s="13">
        <f t="shared" si="62"/>
        <v>610.25</v>
      </c>
      <c r="T130" s="34"/>
      <c r="U130" s="7">
        <f t="shared" si="63"/>
        <v>697.42857142857144</v>
      </c>
      <c r="V130" s="34"/>
      <c r="W130" s="13">
        <f t="shared" si="71"/>
        <v>817.73500000000001</v>
      </c>
      <c r="X130" s="7">
        <f t="shared" si="48"/>
        <v>934.55428571428581</v>
      </c>
      <c r="Z130" s="7">
        <f t="shared" si="49"/>
        <v>836.92200000000003</v>
      </c>
      <c r="AA130" s="35">
        <f t="shared" si="64"/>
        <v>1046.1524999999999</v>
      </c>
      <c r="AB130" s="29">
        <f t="shared" si="65"/>
        <v>1195.6028571428571</v>
      </c>
      <c r="AC130" s="35">
        <f t="shared" si="72"/>
        <v>699.18295739348378</v>
      </c>
      <c r="AD130" s="35">
        <f t="shared" si="73"/>
        <v>823.74212598425186</v>
      </c>
      <c r="AE130" s="29">
        <f t="shared" si="73"/>
        <v>941.41957255343084</v>
      </c>
      <c r="AG130" s="7">
        <f t="shared" si="74"/>
        <v>843.48199999999997</v>
      </c>
      <c r="AH130" s="35">
        <f t="shared" si="67"/>
        <v>1054.3525</v>
      </c>
      <c r="AI130" s="29">
        <f t="shared" si="68"/>
        <v>1204.9742857142858</v>
      </c>
      <c r="AJ130" s="35">
        <f t="shared" si="75"/>
        <v>1128.1571750000001</v>
      </c>
      <c r="AK130" s="29">
        <v>1128.1571750000001</v>
      </c>
      <c r="AM130" s="10">
        <f t="shared" si="50"/>
        <v>0</v>
      </c>
      <c r="AN130" s="10">
        <f t="shared" si="51"/>
        <v>0</v>
      </c>
      <c r="AO130" s="127"/>
      <c r="AP130" s="10"/>
      <c r="AQ130" s="112"/>
      <c r="AR130" s="113"/>
      <c r="AS130" s="112"/>
      <c r="AT130" s="113"/>
      <c r="AU130" s="112"/>
      <c r="AV130" s="113"/>
      <c r="AW130" s="112"/>
      <c r="AX130" s="113"/>
      <c r="AY130" s="112"/>
      <c r="AZ130" s="113">
        <f t="shared" si="52"/>
        <v>0</v>
      </c>
      <c r="BA130" s="112"/>
      <c r="BB130" s="113">
        <f t="shared" si="53"/>
        <v>0</v>
      </c>
      <c r="BC130" s="112"/>
      <c r="BD130" s="113">
        <f t="shared" si="54"/>
        <v>0</v>
      </c>
      <c r="BE130" s="112"/>
      <c r="BF130" s="113">
        <f t="shared" si="55"/>
        <v>0</v>
      </c>
      <c r="BG130" s="112"/>
      <c r="BH130" s="113">
        <f t="shared" si="56"/>
        <v>0</v>
      </c>
      <c r="BI130" s="112"/>
      <c r="BJ130" s="113">
        <f t="shared" si="57"/>
        <v>0</v>
      </c>
      <c r="BK130" s="112"/>
      <c r="BL130" s="113">
        <f t="shared" si="61"/>
        <v>0</v>
      </c>
      <c r="BM130" s="112"/>
      <c r="BN130" s="113">
        <f t="shared" si="58"/>
        <v>0</v>
      </c>
      <c r="BO130" s="112"/>
      <c r="BP130" s="113">
        <f t="shared" si="59"/>
        <v>0</v>
      </c>
      <c r="BQ130" s="112"/>
      <c r="BR130" s="113">
        <f t="shared" si="60"/>
        <v>0</v>
      </c>
    </row>
    <row r="131" spans="1:70" x14ac:dyDescent="0.3">
      <c r="A131" s="133" t="s">
        <v>41</v>
      </c>
      <c r="B131" s="133" t="s">
        <v>182</v>
      </c>
      <c r="C131" s="133"/>
      <c r="D131" s="133" t="s">
        <v>153</v>
      </c>
      <c r="E131" s="133" t="s">
        <v>134</v>
      </c>
      <c r="F131" s="133">
        <v>1997</v>
      </c>
      <c r="G131" s="138"/>
      <c r="H131" s="139">
        <v>464.20000000000005</v>
      </c>
      <c r="I131" s="133"/>
      <c r="K131" s="10"/>
      <c r="L131" s="10">
        <f t="shared" si="69"/>
        <v>0</v>
      </c>
      <c r="M131" s="89">
        <f t="shared" si="76"/>
        <v>0</v>
      </c>
      <c r="N131" s="11"/>
      <c r="R131" s="5">
        <f t="shared" si="70"/>
        <v>465.1</v>
      </c>
      <c r="S131" s="13">
        <f t="shared" si="62"/>
        <v>581.375</v>
      </c>
      <c r="T131" s="34"/>
      <c r="U131" s="7">
        <f t="shared" si="63"/>
        <v>664.42857142857156</v>
      </c>
      <c r="V131" s="34"/>
      <c r="W131" s="13">
        <f t="shared" si="71"/>
        <v>779.04250000000002</v>
      </c>
      <c r="X131" s="7">
        <f t="shared" si="48"/>
        <v>890.3342857142859</v>
      </c>
      <c r="Z131" s="7">
        <f t="shared" si="49"/>
        <v>797.42100000000005</v>
      </c>
      <c r="AA131" s="35">
        <f t="shared" si="64"/>
        <v>996.77625</v>
      </c>
      <c r="AB131" s="29">
        <f t="shared" si="65"/>
        <v>1139.1728571428573</v>
      </c>
      <c r="AC131" s="35">
        <f t="shared" si="72"/>
        <v>666.18295739348378</v>
      </c>
      <c r="AD131" s="35">
        <f t="shared" si="73"/>
        <v>784.86318897637796</v>
      </c>
      <c r="AE131" s="29">
        <f t="shared" si="73"/>
        <v>896.98650168728921</v>
      </c>
      <c r="AG131" s="7">
        <f t="shared" si="74"/>
        <v>803.98099999999999</v>
      </c>
      <c r="AH131" s="35">
        <f t="shared" si="67"/>
        <v>1004.9762499999999</v>
      </c>
      <c r="AI131" s="29">
        <f t="shared" si="68"/>
        <v>1148.5442857142857</v>
      </c>
      <c r="AJ131" s="35">
        <f t="shared" si="75"/>
        <v>1075.3245875</v>
      </c>
      <c r="AK131" s="29">
        <v>1075.3245875</v>
      </c>
      <c r="AM131" s="10">
        <f t="shared" si="50"/>
        <v>0</v>
      </c>
      <c r="AN131" s="10">
        <f t="shared" si="51"/>
        <v>0</v>
      </c>
      <c r="AO131" s="127"/>
      <c r="AP131" s="10"/>
      <c r="AQ131" s="112"/>
      <c r="AR131" s="113"/>
      <c r="AS131" s="112"/>
      <c r="AT131" s="113"/>
      <c r="AU131" s="112"/>
      <c r="AV131" s="113"/>
      <c r="AW131" s="112"/>
      <c r="AX131" s="113"/>
      <c r="AY131" s="112"/>
      <c r="AZ131" s="113">
        <f t="shared" si="52"/>
        <v>0</v>
      </c>
      <c r="BA131" s="112"/>
      <c r="BB131" s="113">
        <f t="shared" si="53"/>
        <v>0</v>
      </c>
      <c r="BC131" s="112"/>
      <c r="BD131" s="113">
        <f t="shared" si="54"/>
        <v>0</v>
      </c>
      <c r="BE131" s="112"/>
      <c r="BF131" s="113">
        <f t="shared" si="55"/>
        <v>0</v>
      </c>
      <c r="BG131" s="112"/>
      <c r="BH131" s="113">
        <f t="shared" si="56"/>
        <v>0</v>
      </c>
      <c r="BI131" s="112"/>
      <c r="BJ131" s="113">
        <f t="shared" si="57"/>
        <v>0</v>
      </c>
      <c r="BK131" s="112"/>
      <c r="BL131" s="113">
        <f t="shared" si="61"/>
        <v>0</v>
      </c>
      <c r="BM131" s="112"/>
      <c r="BN131" s="113">
        <f t="shared" si="58"/>
        <v>0</v>
      </c>
      <c r="BO131" s="112"/>
      <c r="BP131" s="113">
        <f t="shared" si="59"/>
        <v>0</v>
      </c>
      <c r="BQ131" s="112"/>
      <c r="BR131" s="113">
        <f t="shared" si="60"/>
        <v>0</v>
      </c>
    </row>
    <row r="132" spans="1:70" x14ac:dyDescent="0.3">
      <c r="A132" s="133" t="s">
        <v>41</v>
      </c>
      <c r="B132" s="133" t="s">
        <v>182</v>
      </c>
      <c r="C132" s="133"/>
      <c r="D132" s="133" t="s">
        <v>153</v>
      </c>
      <c r="E132" s="133" t="s">
        <v>134</v>
      </c>
      <c r="F132" s="133">
        <v>1988</v>
      </c>
      <c r="G132" s="138"/>
      <c r="H132" s="139">
        <v>447.70000000000005</v>
      </c>
      <c r="I132" s="133"/>
      <c r="K132" s="10"/>
      <c r="L132" s="10">
        <f t="shared" si="69"/>
        <v>0</v>
      </c>
      <c r="M132" s="89">
        <f t="shared" si="76"/>
        <v>0</v>
      </c>
      <c r="N132" s="11"/>
      <c r="R132" s="5">
        <f t="shared" si="70"/>
        <v>448.6</v>
      </c>
      <c r="S132" s="13">
        <f t="shared" si="62"/>
        <v>560.75</v>
      </c>
      <c r="T132" s="34"/>
      <c r="U132" s="7">
        <f t="shared" si="63"/>
        <v>640.85714285714289</v>
      </c>
      <c r="V132" s="34"/>
      <c r="W132" s="13">
        <f t="shared" si="71"/>
        <v>751.40500000000009</v>
      </c>
      <c r="X132" s="7">
        <f t="shared" si="48"/>
        <v>858.74857142857149</v>
      </c>
      <c r="Z132" s="7">
        <f t="shared" si="49"/>
        <v>769.20600000000002</v>
      </c>
      <c r="AA132" s="35">
        <f t="shared" si="64"/>
        <v>961.50749999999994</v>
      </c>
      <c r="AB132" s="29">
        <f t="shared" si="65"/>
        <v>1098.8657142857144</v>
      </c>
      <c r="AC132" s="35">
        <f t="shared" si="72"/>
        <v>642.61152882205522</v>
      </c>
      <c r="AD132" s="35">
        <f t="shared" si="73"/>
        <v>757.09251968503929</v>
      </c>
      <c r="AE132" s="29">
        <f t="shared" si="73"/>
        <v>865.24859392575934</v>
      </c>
      <c r="AG132" s="7">
        <f t="shared" si="74"/>
        <v>775.76599999999996</v>
      </c>
      <c r="AH132" s="35">
        <f t="shared" si="67"/>
        <v>969.70749999999987</v>
      </c>
      <c r="AI132" s="29">
        <f t="shared" si="68"/>
        <v>1108.2371428571428</v>
      </c>
      <c r="AJ132" s="35">
        <f t="shared" si="75"/>
        <v>1037.5870249999998</v>
      </c>
      <c r="AK132" s="29">
        <v>1037.5870249999998</v>
      </c>
      <c r="AM132" s="10">
        <f t="shared" si="50"/>
        <v>0</v>
      </c>
      <c r="AN132" s="10">
        <f t="shared" si="51"/>
        <v>0</v>
      </c>
      <c r="AO132" s="127"/>
      <c r="AP132" s="10"/>
      <c r="AQ132" s="112"/>
      <c r="AR132" s="113"/>
      <c r="AS132" s="112"/>
      <c r="AT132" s="113"/>
      <c r="AU132" s="112"/>
      <c r="AV132" s="113"/>
      <c r="AW132" s="112"/>
      <c r="AX132" s="113"/>
      <c r="AY132" s="112"/>
      <c r="AZ132" s="113">
        <f t="shared" si="52"/>
        <v>0</v>
      </c>
      <c r="BA132" s="112"/>
      <c r="BB132" s="113">
        <f t="shared" si="53"/>
        <v>0</v>
      </c>
      <c r="BC132" s="112"/>
      <c r="BD132" s="113">
        <f t="shared" si="54"/>
        <v>0</v>
      </c>
      <c r="BE132" s="112"/>
      <c r="BF132" s="113">
        <f t="shared" si="55"/>
        <v>0</v>
      </c>
      <c r="BG132" s="112"/>
      <c r="BH132" s="113">
        <f t="shared" si="56"/>
        <v>0</v>
      </c>
      <c r="BI132" s="112"/>
      <c r="BJ132" s="113">
        <f t="shared" si="57"/>
        <v>0</v>
      </c>
      <c r="BK132" s="112"/>
      <c r="BL132" s="113">
        <f t="shared" si="61"/>
        <v>0</v>
      </c>
      <c r="BM132" s="112"/>
      <c r="BN132" s="113">
        <f t="shared" si="58"/>
        <v>0</v>
      </c>
      <c r="BO132" s="112"/>
      <c r="BP132" s="113">
        <f t="shared" si="59"/>
        <v>0</v>
      </c>
      <c r="BQ132" s="112"/>
      <c r="BR132" s="113">
        <f t="shared" si="60"/>
        <v>0</v>
      </c>
    </row>
    <row r="133" spans="1:70" x14ac:dyDescent="0.3">
      <c r="A133" s="133" t="s">
        <v>41</v>
      </c>
      <c r="B133" s="133" t="s">
        <v>182</v>
      </c>
      <c r="C133" s="133"/>
      <c r="D133" s="133" t="s">
        <v>154</v>
      </c>
      <c r="E133" s="133" t="s">
        <v>120</v>
      </c>
      <c r="F133" s="133">
        <v>2005</v>
      </c>
      <c r="G133" s="138"/>
      <c r="H133" s="139">
        <v>130.46</v>
      </c>
      <c r="I133" s="133"/>
      <c r="K133" s="10"/>
      <c r="L133" s="10">
        <f t="shared" si="69"/>
        <v>0</v>
      </c>
      <c r="M133" s="89">
        <f t="shared" si="76"/>
        <v>0</v>
      </c>
      <c r="N133" s="11"/>
      <c r="R133" s="5">
        <f t="shared" si="70"/>
        <v>131.36000000000001</v>
      </c>
      <c r="S133" s="13">
        <f t="shared" si="62"/>
        <v>164.20000000000002</v>
      </c>
      <c r="T133" s="34"/>
      <c r="U133" s="7">
        <f t="shared" si="63"/>
        <v>187.6571428571429</v>
      </c>
      <c r="V133" s="34"/>
      <c r="W133" s="13">
        <f t="shared" si="71"/>
        <v>220.02800000000005</v>
      </c>
      <c r="X133" s="7">
        <f t="shared" si="48"/>
        <v>251.46057142857151</v>
      </c>
      <c r="Z133" s="7">
        <f t="shared" si="49"/>
        <v>226.72560000000001</v>
      </c>
      <c r="AA133" s="35">
        <f t="shared" si="64"/>
        <v>283.40699999999998</v>
      </c>
      <c r="AB133" s="29">
        <f t="shared" si="65"/>
        <v>323.89371428571434</v>
      </c>
      <c r="AC133" s="35">
        <f t="shared" si="72"/>
        <v>189.41152882205517</v>
      </c>
      <c r="AD133" s="35">
        <f t="shared" si="73"/>
        <v>223.1551181102362</v>
      </c>
      <c r="AE133" s="29">
        <f t="shared" si="73"/>
        <v>255.03442069741286</v>
      </c>
      <c r="AG133" s="7">
        <f t="shared" si="74"/>
        <v>233.28560000000002</v>
      </c>
      <c r="AH133" s="35">
        <f t="shared" si="67"/>
        <v>291.60700000000003</v>
      </c>
      <c r="AI133" s="29">
        <f t="shared" si="68"/>
        <v>333.26514285714291</v>
      </c>
      <c r="AJ133" s="35">
        <f t="shared" si="75"/>
        <v>312.01949000000008</v>
      </c>
      <c r="AK133" s="29">
        <v>312.01949000000008</v>
      </c>
      <c r="AM133" s="10">
        <f t="shared" si="50"/>
        <v>0</v>
      </c>
      <c r="AN133" s="10">
        <f t="shared" si="51"/>
        <v>0</v>
      </c>
      <c r="AO133" s="127"/>
      <c r="AP133" s="10"/>
      <c r="AQ133" s="112"/>
      <c r="AR133" s="113"/>
      <c r="AS133" s="112"/>
      <c r="AT133" s="113"/>
      <c r="AU133" s="112"/>
      <c r="AV133" s="113"/>
      <c r="AW133" s="112"/>
      <c r="AX133" s="113"/>
      <c r="AY133" s="112"/>
      <c r="AZ133" s="113">
        <f t="shared" si="52"/>
        <v>0</v>
      </c>
      <c r="BA133" s="112"/>
      <c r="BB133" s="113">
        <f t="shared" si="53"/>
        <v>0</v>
      </c>
      <c r="BC133" s="112"/>
      <c r="BD133" s="113">
        <f t="shared" si="54"/>
        <v>0</v>
      </c>
      <c r="BE133" s="112"/>
      <c r="BF133" s="113">
        <f t="shared" si="55"/>
        <v>0</v>
      </c>
      <c r="BG133" s="112"/>
      <c r="BH133" s="113">
        <f t="shared" si="56"/>
        <v>0</v>
      </c>
      <c r="BI133" s="112"/>
      <c r="BJ133" s="113">
        <f t="shared" si="57"/>
        <v>0</v>
      </c>
      <c r="BK133" s="112"/>
      <c r="BL133" s="113">
        <f t="shared" si="61"/>
        <v>0</v>
      </c>
      <c r="BM133" s="112"/>
      <c r="BN133" s="113">
        <f t="shared" si="58"/>
        <v>0</v>
      </c>
      <c r="BO133" s="112"/>
      <c r="BP133" s="113">
        <f t="shared" si="59"/>
        <v>0</v>
      </c>
      <c r="BQ133" s="112"/>
      <c r="BR133" s="113">
        <f t="shared" si="60"/>
        <v>0</v>
      </c>
    </row>
    <row r="134" spans="1:70" x14ac:dyDescent="0.3">
      <c r="A134" s="133" t="s">
        <v>41</v>
      </c>
      <c r="B134" s="133" t="s">
        <v>182</v>
      </c>
      <c r="C134" s="133"/>
      <c r="D134" s="133" t="s">
        <v>154</v>
      </c>
      <c r="E134" s="133" t="s">
        <v>120</v>
      </c>
      <c r="F134" s="133">
        <v>2007</v>
      </c>
      <c r="G134" s="138"/>
      <c r="H134" s="139">
        <v>90.750000000000014</v>
      </c>
      <c r="I134" s="133"/>
      <c r="K134" s="10"/>
      <c r="L134" s="10">
        <f t="shared" si="69"/>
        <v>0</v>
      </c>
      <c r="M134" s="89">
        <f t="shared" si="76"/>
        <v>0</v>
      </c>
      <c r="N134" s="11"/>
      <c r="R134" s="5">
        <f t="shared" si="70"/>
        <v>91.65000000000002</v>
      </c>
      <c r="S134" s="13">
        <f t="shared" si="62"/>
        <v>114.56250000000001</v>
      </c>
      <c r="T134" s="34"/>
      <c r="U134" s="7">
        <f t="shared" si="63"/>
        <v>130.92857142857147</v>
      </c>
      <c r="V134" s="34"/>
      <c r="W134" s="13">
        <f t="shared" si="71"/>
        <v>153.51375000000002</v>
      </c>
      <c r="X134" s="7">
        <f t="shared" si="48"/>
        <v>175.4442857142858</v>
      </c>
      <c r="Z134" s="7">
        <f t="shared" si="49"/>
        <v>158.82150000000001</v>
      </c>
      <c r="AA134" s="35">
        <f t="shared" si="64"/>
        <v>198.52687500000002</v>
      </c>
      <c r="AB134" s="29">
        <f t="shared" si="65"/>
        <v>226.88785714285717</v>
      </c>
      <c r="AC134" s="35">
        <f t="shared" si="72"/>
        <v>132.68295739348372</v>
      </c>
      <c r="AD134" s="35">
        <f t="shared" si="73"/>
        <v>156.32037401574803</v>
      </c>
      <c r="AE134" s="29">
        <f t="shared" si="73"/>
        <v>178.65185601799777</v>
      </c>
      <c r="AG134" s="7">
        <f t="shared" si="74"/>
        <v>165.38150000000002</v>
      </c>
      <c r="AH134" s="35">
        <f t="shared" si="67"/>
        <v>206.72687500000001</v>
      </c>
      <c r="AI134" s="29">
        <f t="shared" si="68"/>
        <v>236.25928571428577</v>
      </c>
      <c r="AJ134" s="35">
        <f t="shared" si="75"/>
        <v>221.19775625000003</v>
      </c>
      <c r="AK134" s="29">
        <v>221.19775625000003</v>
      </c>
      <c r="AM134" s="10">
        <f t="shared" si="50"/>
        <v>0</v>
      </c>
      <c r="AN134" s="10">
        <f t="shared" si="51"/>
        <v>0</v>
      </c>
      <c r="AO134" s="127"/>
      <c r="AP134" s="10"/>
      <c r="AQ134" s="112"/>
      <c r="AR134" s="113"/>
      <c r="AS134" s="112"/>
      <c r="AT134" s="113"/>
      <c r="AU134" s="112"/>
      <c r="AV134" s="113"/>
      <c r="AW134" s="112"/>
      <c r="AX134" s="113"/>
      <c r="AY134" s="112"/>
      <c r="AZ134" s="113">
        <f t="shared" si="52"/>
        <v>0</v>
      </c>
      <c r="BA134" s="112"/>
      <c r="BB134" s="113">
        <f t="shared" si="53"/>
        <v>0</v>
      </c>
      <c r="BC134" s="112"/>
      <c r="BD134" s="113">
        <f t="shared" si="54"/>
        <v>0</v>
      </c>
      <c r="BE134" s="112"/>
      <c r="BF134" s="113">
        <f t="shared" si="55"/>
        <v>0</v>
      </c>
      <c r="BG134" s="112"/>
      <c r="BH134" s="113">
        <f t="shared" si="56"/>
        <v>0</v>
      </c>
      <c r="BI134" s="112"/>
      <c r="BJ134" s="113">
        <f t="shared" si="57"/>
        <v>0</v>
      </c>
      <c r="BK134" s="112"/>
      <c r="BL134" s="113">
        <f t="shared" si="61"/>
        <v>0</v>
      </c>
      <c r="BM134" s="112"/>
      <c r="BN134" s="113">
        <f t="shared" si="58"/>
        <v>0</v>
      </c>
      <c r="BO134" s="112"/>
      <c r="BP134" s="113">
        <f t="shared" si="59"/>
        <v>0</v>
      </c>
      <c r="BQ134" s="112"/>
      <c r="BR134" s="113">
        <f t="shared" si="60"/>
        <v>0</v>
      </c>
    </row>
    <row r="135" spans="1:70" x14ac:dyDescent="0.3">
      <c r="A135" s="133" t="s">
        <v>41</v>
      </c>
      <c r="B135" s="133" t="s">
        <v>182</v>
      </c>
      <c r="C135" s="133"/>
      <c r="D135" s="133" t="s">
        <v>155</v>
      </c>
      <c r="E135" s="133" t="s">
        <v>134</v>
      </c>
      <c r="F135" s="133">
        <v>2004</v>
      </c>
      <c r="G135" s="138"/>
      <c r="H135" s="139">
        <v>363.00000000000006</v>
      </c>
      <c r="I135" s="133"/>
      <c r="K135" s="10"/>
      <c r="L135" s="10">
        <f t="shared" si="69"/>
        <v>0</v>
      </c>
      <c r="M135" s="89">
        <f t="shared" si="76"/>
        <v>0</v>
      </c>
      <c r="N135" s="11"/>
      <c r="R135" s="5">
        <f t="shared" si="70"/>
        <v>363.90000000000003</v>
      </c>
      <c r="S135" s="13">
        <f t="shared" si="62"/>
        <v>454.875</v>
      </c>
      <c r="T135" s="34"/>
      <c r="U135" s="7">
        <f t="shared" si="63"/>
        <v>519.85714285714289</v>
      </c>
      <c r="V135" s="34"/>
      <c r="W135" s="13">
        <f t="shared" si="71"/>
        <v>609.53250000000003</v>
      </c>
      <c r="X135" s="7">
        <f t="shared" si="48"/>
        <v>696.60857142857151</v>
      </c>
      <c r="Z135" s="7">
        <f t="shared" si="49"/>
        <v>624.36900000000003</v>
      </c>
      <c r="AA135" s="35">
        <f t="shared" si="64"/>
        <v>780.46124999999995</v>
      </c>
      <c r="AB135" s="29">
        <f t="shared" si="65"/>
        <v>891.95571428571441</v>
      </c>
      <c r="AC135" s="35">
        <f t="shared" si="72"/>
        <v>521.61152882205522</v>
      </c>
      <c r="AD135" s="35">
        <f t="shared" si="73"/>
        <v>614.53641732283461</v>
      </c>
      <c r="AE135" s="29">
        <f t="shared" si="73"/>
        <v>702.32733408323963</v>
      </c>
      <c r="AG135" s="7">
        <f t="shared" si="74"/>
        <v>630.92899999999997</v>
      </c>
      <c r="AH135" s="35">
        <f t="shared" si="67"/>
        <v>788.66124999999988</v>
      </c>
      <c r="AI135" s="29">
        <f t="shared" si="68"/>
        <v>901.32714285714292</v>
      </c>
      <c r="AJ135" s="35">
        <f t="shared" si="75"/>
        <v>843.86753749999991</v>
      </c>
      <c r="AK135" s="29">
        <v>843.86753749999991</v>
      </c>
      <c r="AM135" s="10">
        <f t="shared" si="50"/>
        <v>0</v>
      </c>
      <c r="AN135" s="10">
        <f t="shared" si="51"/>
        <v>0</v>
      </c>
      <c r="AO135" s="127"/>
      <c r="AP135" s="10"/>
      <c r="AQ135" s="112"/>
      <c r="AR135" s="113"/>
      <c r="AS135" s="112"/>
      <c r="AT135" s="113"/>
      <c r="AU135" s="112"/>
      <c r="AV135" s="113"/>
      <c r="AW135" s="112"/>
      <c r="AX135" s="113"/>
      <c r="AY135" s="112"/>
      <c r="AZ135" s="113">
        <f t="shared" si="52"/>
        <v>0</v>
      </c>
      <c r="BA135" s="112"/>
      <c r="BB135" s="113">
        <f t="shared" si="53"/>
        <v>0</v>
      </c>
      <c r="BC135" s="112"/>
      <c r="BD135" s="113">
        <f t="shared" si="54"/>
        <v>0</v>
      </c>
      <c r="BE135" s="112"/>
      <c r="BF135" s="113">
        <f t="shared" si="55"/>
        <v>0</v>
      </c>
      <c r="BG135" s="112"/>
      <c r="BH135" s="113">
        <f t="shared" si="56"/>
        <v>0</v>
      </c>
      <c r="BI135" s="112"/>
      <c r="BJ135" s="113">
        <f t="shared" si="57"/>
        <v>0</v>
      </c>
      <c r="BK135" s="112"/>
      <c r="BL135" s="113">
        <f t="shared" si="61"/>
        <v>0</v>
      </c>
      <c r="BM135" s="112"/>
      <c r="BN135" s="113">
        <f t="shared" si="58"/>
        <v>0</v>
      </c>
      <c r="BO135" s="112"/>
      <c r="BP135" s="113">
        <f t="shared" si="59"/>
        <v>0</v>
      </c>
      <c r="BQ135" s="112"/>
      <c r="BR135" s="113">
        <f t="shared" si="60"/>
        <v>0</v>
      </c>
    </row>
    <row r="136" spans="1:70" x14ac:dyDescent="0.3">
      <c r="A136" s="133" t="s">
        <v>41</v>
      </c>
      <c r="B136" s="133" t="s">
        <v>182</v>
      </c>
      <c r="C136" s="133"/>
      <c r="D136" s="133" t="s">
        <v>155</v>
      </c>
      <c r="E136" s="133" t="s">
        <v>134</v>
      </c>
      <c r="F136" s="133">
        <v>1998</v>
      </c>
      <c r="G136" s="138"/>
      <c r="H136" s="139">
        <v>414.70000000000005</v>
      </c>
      <c r="I136" s="133"/>
      <c r="K136" s="10"/>
      <c r="L136" s="10">
        <f t="shared" si="69"/>
        <v>0</v>
      </c>
      <c r="M136" s="89">
        <f t="shared" si="76"/>
        <v>0</v>
      </c>
      <c r="N136" s="11"/>
      <c r="R136" s="5">
        <f t="shared" si="70"/>
        <v>415.6</v>
      </c>
      <c r="S136" s="13">
        <f t="shared" si="62"/>
        <v>519.5</v>
      </c>
      <c r="T136" s="34"/>
      <c r="U136" s="7">
        <f t="shared" si="63"/>
        <v>593.71428571428578</v>
      </c>
      <c r="V136" s="34"/>
      <c r="W136" s="13">
        <f t="shared" si="71"/>
        <v>696.13</v>
      </c>
      <c r="X136" s="7">
        <f t="shared" si="48"/>
        <v>795.57714285714303</v>
      </c>
      <c r="Z136" s="7">
        <f t="shared" si="49"/>
        <v>712.77600000000007</v>
      </c>
      <c r="AA136" s="35">
        <f t="shared" si="64"/>
        <v>890.97</v>
      </c>
      <c r="AB136" s="29">
        <f t="shared" si="65"/>
        <v>1018.2514285714287</v>
      </c>
      <c r="AC136" s="35">
        <f t="shared" si="72"/>
        <v>595.46867167919811</v>
      </c>
      <c r="AD136" s="35">
        <f t="shared" si="73"/>
        <v>701.55118110236219</v>
      </c>
      <c r="AE136" s="29">
        <f t="shared" si="73"/>
        <v>801.77277840269983</v>
      </c>
      <c r="AG136" s="7">
        <f t="shared" si="74"/>
        <v>719.33600000000001</v>
      </c>
      <c r="AH136" s="35">
        <f t="shared" si="67"/>
        <v>899.17</v>
      </c>
      <c r="AI136" s="29">
        <f t="shared" si="68"/>
        <v>1027.6228571428571</v>
      </c>
      <c r="AJ136" s="35">
        <f t="shared" si="75"/>
        <v>962.11189999999999</v>
      </c>
      <c r="AK136" s="29">
        <v>962.11189999999999</v>
      </c>
      <c r="AM136" s="10">
        <f t="shared" si="50"/>
        <v>0</v>
      </c>
      <c r="AN136" s="10">
        <f t="shared" si="51"/>
        <v>0</v>
      </c>
      <c r="AO136" s="127"/>
      <c r="AP136" s="10"/>
      <c r="AQ136" s="112"/>
      <c r="AR136" s="113"/>
      <c r="AS136" s="112"/>
      <c r="AT136" s="113"/>
      <c r="AU136" s="112"/>
      <c r="AV136" s="113"/>
      <c r="AW136" s="112"/>
      <c r="AX136" s="113"/>
      <c r="AY136" s="112"/>
      <c r="AZ136" s="113">
        <f t="shared" si="52"/>
        <v>0</v>
      </c>
      <c r="BA136" s="112"/>
      <c r="BB136" s="113">
        <f t="shared" si="53"/>
        <v>0</v>
      </c>
      <c r="BC136" s="112"/>
      <c r="BD136" s="113">
        <f t="shared" si="54"/>
        <v>0</v>
      </c>
      <c r="BE136" s="112"/>
      <c r="BF136" s="113">
        <f t="shared" si="55"/>
        <v>0</v>
      </c>
      <c r="BG136" s="112"/>
      <c r="BH136" s="113">
        <f t="shared" si="56"/>
        <v>0</v>
      </c>
      <c r="BI136" s="112"/>
      <c r="BJ136" s="113">
        <f t="shared" si="57"/>
        <v>0</v>
      </c>
      <c r="BK136" s="112"/>
      <c r="BL136" s="113">
        <f t="shared" si="61"/>
        <v>0</v>
      </c>
      <c r="BM136" s="112"/>
      <c r="BN136" s="113">
        <f t="shared" si="58"/>
        <v>0</v>
      </c>
      <c r="BO136" s="112"/>
      <c r="BP136" s="113">
        <f t="shared" si="59"/>
        <v>0</v>
      </c>
      <c r="BQ136" s="112"/>
      <c r="BR136" s="113">
        <f t="shared" si="60"/>
        <v>0</v>
      </c>
    </row>
    <row r="137" spans="1:70" x14ac:dyDescent="0.3">
      <c r="A137" s="133" t="s">
        <v>41</v>
      </c>
      <c r="B137" s="133" t="s">
        <v>182</v>
      </c>
      <c r="C137" s="133"/>
      <c r="D137" s="133" t="s">
        <v>156</v>
      </c>
      <c r="E137" s="133" t="s">
        <v>157</v>
      </c>
      <c r="F137" s="133">
        <v>2006</v>
      </c>
      <c r="G137" s="138"/>
      <c r="H137" s="139">
        <v>82.83</v>
      </c>
      <c r="I137" s="133"/>
      <c r="K137" s="10"/>
      <c r="L137" s="10">
        <f t="shared" si="69"/>
        <v>0</v>
      </c>
      <c r="M137" s="89">
        <f t="shared" si="76"/>
        <v>0</v>
      </c>
      <c r="N137" s="11"/>
      <c r="R137" s="5">
        <f t="shared" si="70"/>
        <v>83.73</v>
      </c>
      <c r="S137" s="13">
        <f t="shared" si="62"/>
        <v>104.66249999999999</v>
      </c>
      <c r="T137" s="34"/>
      <c r="U137" s="7">
        <f t="shared" si="63"/>
        <v>119.61428571428573</v>
      </c>
      <c r="V137" s="34"/>
      <c r="W137" s="13">
        <f t="shared" si="71"/>
        <v>140.24775</v>
      </c>
      <c r="X137" s="7">
        <f t="shared" si="48"/>
        <v>160.28314285714288</v>
      </c>
      <c r="Z137" s="7">
        <f t="shared" si="49"/>
        <v>145.2783</v>
      </c>
      <c r="AA137" s="35">
        <f t="shared" si="64"/>
        <v>181.59787499999999</v>
      </c>
      <c r="AB137" s="29">
        <f t="shared" si="65"/>
        <v>207.54042857142858</v>
      </c>
      <c r="AC137" s="35">
        <f t="shared" si="72"/>
        <v>121.368671679198</v>
      </c>
      <c r="AD137" s="35">
        <f t="shared" si="73"/>
        <v>142.99045275590549</v>
      </c>
      <c r="AE137" s="29">
        <f t="shared" si="73"/>
        <v>163.41766029246344</v>
      </c>
      <c r="AG137" s="7">
        <f t="shared" si="74"/>
        <v>151.8383</v>
      </c>
      <c r="AH137" s="35">
        <f t="shared" si="67"/>
        <v>189.797875</v>
      </c>
      <c r="AI137" s="29">
        <f t="shared" si="68"/>
        <v>216.91185714285717</v>
      </c>
      <c r="AJ137" s="35">
        <f t="shared" si="75"/>
        <v>203.08372625000001</v>
      </c>
      <c r="AK137" s="29">
        <v>203.08372625000001</v>
      </c>
      <c r="AM137" s="10">
        <f t="shared" si="50"/>
        <v>0</v>
      </c>
      <c r="AN137" s="10">
        <f t="shared" si="51"/>
        <v>0</v>
      </c>
      <c r="AO137" s="127"/>
      <c r="AP137" s="10"/>
      <c r="AQ137" s="112"/>
      <c r="AR137" s="113"/>
      <c r="AS137" s="112"/>
      <c r="AT137" s="113"/>
      <c r="AU137" s="112"/>
      <c r="AV137" s="113"/>
      <c r="AW137" s="112"/>
      <c r="AX137" s="113"/>
      <c r="AY137" s="112"/>
      <c r="AZ137" s="113">
        <f t="shared" si="52"/>
        <v>0</v>
      </c>
      <c r="BA137" s="112"/>
      <c r="BB137" s="113">
        <f t="shared" si="53"/>
        <v>0</v>
      </c>
      <c r="BC137" s="112"/>
      <c r="BD137" s="113">
        <f t="shared" si="54"/>
        <v>0</v>
      </c>
      <c r="BE137" s="112"/>
      <c r="BF137" s="113">
        <f t="shared" si="55"/>
        <v>0</v>
      </c>
      <c r="BG137" s="112"/>
      <c r="BH137" s="113">
        <f t="shared" si="56"/>
        <v>0</v>
      </c>
      <c r="BI137" s="112"/>
      <c r="BJ137" s="113">
        <f t="shared" si="57"/>
        <v>0</v>
      </c>
      <c r="BK137" s="112"/>
      <c r="BL137" s="113">
        <f t="shared" si="61"/>
        <v>0</v>
      </c>
      <c r="BM137" s="112"/>
      <c r="BN137" s="113">
        <f t="shared" si="58"/>
        <v>0</v>
      </c>
      <c r="BO137" s="112"/>
      <c r="BP137" s="113">
        <f t="shared" si="59"/>
        <v>0</v>
      </c>
      <c r="BQ137" s="112"/>
      <c r="BR137" s="113">
        <f t="shared" si="60"/>
        <v>0</v>
      </c>
    </row>
    <row r="138" spans="1:70" x14ac:dyDescent="0.3">
      <c r="A138" s="133" t="s">
        <v>41</v>
      </c>
      <c r="B138" s="133" t="s">
        <v>182</v>
      </c>
      <c r="C138" s="133"/>
      <c r="D138" s="133" t="s">
        <v>156</v>
      </c>
      <c r="E138" s="133" t="s">
        <v>142</v>
      </c>
      <c r="F138" s="133">
        <v>1995</v>
      </c>
      <c r="G138" s="138"/>
      <c r="H138" s="139">
        <v>141.9</v>
      </c>
      <c r="I138" s="133"/>
      <c r="K138" s="10"/>
      <c r="L138" s="10">
        <f t="shared" si="69"/>
        <v>0</v>
      </c>
      <c r="M138" s="89">
        <f t="shared" si="76"/>
        <v>0</v>
      </c>
      <c r="N138" s="11"/>
      <c r="R138" s="5">
        <f t="shared" si="70"/>
        <v>142.80000000000001</v>
      </c>
      <c r="S138" s="13">
        <f t="shared" si="62"/>
        <v>178.5</v>
      </c>
      <c r="T138" s="34"/>
      <c r="U138" s="7">
        <f t="shared" si="63"/>
        <v>204.00000000000003</v>
      </c>
      <c r="V138" s="34"/>
      <c r="W138" s="13">
        <f t="shared" si="71"/>
        <v>239.19000000000003</v>
      </c>
      <c r="X138" s="7">
        <f t="shared" si="48"/>
        <v>273.36000000000007</v>
      </c>
      <c r="Z138" s="7">
        <f t="shared" si="49"/>
        <v>246.28800000000001</v>
      </c>
      <c r="AA138" s="35">
        <f t="shared" si="64"/>
        <v>307.86</v>
      </c>
      <c r="AB138" s="29">
        <f t="shared" si="65"/>
        <v>351.84000000000003</v>
      </c>
      <c r="AC138" s="35">
        <f t="shared" si="72"/>
        <v>205.7543859649123</v>
      </c>
      <c r="AD138" s="35">
        <f t="shared" si="73"/>
        <v>242.40944881889766</v>
      </c>
      <c r="AE138" s="29">
        <f t="shared" si="73"/>
        <v>277.03937007874021</v>
      </c>
      <c r="AG138" s="7">
        <f t="shared" si="74"/>
        <v>252.84800000000001</v>
      </c>
      <c r="AH138" s="35">
        <f t="shared" si="67"/>
        <v>316.06</v>
      </c>
      <c r="AI138" s="29">
        <f t="shared" si="68"/>
        <v>361.2114285714286</v>
      </c>
      <c r="AJ138" s="35">
        <f t="shared" si="75"/>
        <v>338.18420000000003</v>
      </c>
      <c r="AK138" s="29">
        <v>338.18420000000003</v>
      </c>
      <c r="AM138" s="10">
        <f t="shared" si="50"/>
        <v>0</v>
      </c>
      <c r="AN138" s="10">
        <f t="shared" si="51"/>
        <v>0</v>
      </c>
      <c r="AO138" s="127"/>
      <c r="AP138" s="10"/>
      <c r="AQ138" s="112"/>
      <c r="AR138" s="113"/>
      <c r="AS138" s="112"/>
      <c r="AT138" s="113"/>
      <c r="AU138" s="112"/>
      <c r="AV138" s="113"/>
      <c r="AW138" s="112"/>
      <c r="AX138" s="113"/>
      <c r="AY138" s="112"/>
      <c r="AZ138" s="113">
        <f t="shared" si="52"/>
        <v>0</v>
      </c>
      <c r="BA138" s="112"/>
      <c r="BB138" s="113">
        <f t="shared" si="53"/>
        <v>0</v>
      </c>
      <c r="BC138" s="112"/>
      <c r="BD138" s="113">
        <f t="shared" si="54"/>
        <v>0</v>
      </c>
      <c r="BE138" s="112"/>
      <c r="BF138" s="113">
        <f t="shared" si="55"/>
        <v>0</v>
      </c>
      <c r="BG138" s="112"/>
      <c r="BH138" s="113">
        <f t="shared" si="56"/>
        <v>0</v>
      </c>
      <c r="BI138" s="112"/>
      <c r="BJ138" s="113">
        <f t="shared" si="57"/>
        <v>0</v>
      </c>
      <c r="BK138" s="112"/>
      <c r="BL138" s="113">
        <f t="shared" si="61"/>
        <v>0</v>
      </c>
      <c r="BM138" s="112"/>
      <c r="BN138" s="113">
        <f t="shared" si="58"/>
        <v>0</v>
      </c>
      <c r="BO138" s="112"/>
      <c r="BP138" s="113">
        <f t="shared" si="59"/>
        <v>0</v>
      </c>
      <c r="BQ138" s="112"/>
      <c r="BR138" s="113">
        <f t="shared" si="60"/>
        <v>0</v>
      </c>
    </row>
    <row r="139" spans="1:70" x14ac:dyDescent="0.3">
      <c r="A139" s="133" t="s">
        <v>41</v>
      </c>
      <c r="B139" s="133" t="s">
        <v>182</v>
      </c>
      <c r="C139" s="133"/>
      <c r="D139" s="133" t="s">
        <v>158</v>
      </c>
      <c r="E139" s="133" t="s">
        <v>142</v>
      </c>
      <c r="F139" s="133">
        <v>2007</v>
      </c>
      <c r="G139" s="138"/>
      <c r="H139" s="139">
        <v>85.140000000000015</v>
      </c>
      <c r="I139" s="133"/>
      <c r="K139" s="10"/>
      <c r="L139" s="10">
        <f t="shared" si="69"/>
        <v>0</v>
      </c>
      <c r="M139" s="89">
        <f t="shared" si="76"/>
        <v>0</v>
      </c>
      <c r="N139" s="11"/>
      <c r="R139" s="5">
        <f t="shared" si="70"/>
        <v>86.04000000000002</v>
      </c>
      <c r="S139" s="13">
        <f t="shared" si="62"/>
        <v>107.55000000000003</v>
      </c>
      <c r="T139" s="34"/>
      <c r="U139" s="7">
        <f t="shared" si="63"/>
        <v>122.91428571428575</v>
      </c>
      <c r="V139" s="34"/>
      <c r="W139" s="13">
        <f t="shared" si="71"/>
        <v>144.11700000000005</v>
      </c>
      <c r="X139" s="7">
        <f t="shared" si="48"/>
        <v>164.70514285714293</v>
      </c>
      <c r="Z139" s="7">
        <f t="shared" si="49"/>
        <v>149.22840000000002</v>
      </c>
      <c r="AA139" s="35">
        <f t="shared" si="64"/>
        <v>186.53550000000001</v>
      </c>
      <c r="AB139" s="29">
        <f t="shared" si="65"/>
        <v>213.18342857142861</v>
      </c>
      <c r="AC139" s="35">
        <f t="shared" si="72"/>
        <v>124.66867167919801</v>
      </c>
      <c r="AD139" s="35">
        <f t="shared" si="73"/>
        <v>146.87834645669292</v>
      </c>
      <c r="AE139" s="29">
        <f t="shared" si="73"/>
        <v>167.86096737907764</v>
      </c>
      <c r="AG139" s="7">
        <f t="shared" si="74"/>
        <v>155.78840000000002</v>
      </c>
      <c r="AH139" s="35">
        <f t="shared" si="67"/>
        <v>194.73550000000003</v>
      </c>
      <c r="AI139" s="29">
        <f t="shared" si="68"/>
        <v>222.5548571428572</v>
      </c>
      <c r="AJ139" s="35">
        <f t="shared" si="75"/>
        <v>208.36698500000006</v>
      </c>
      <c r="AK139" s="29">
        <v>208.36698500000006</v>
      </c>
      <c r="AM139" s="10">
        <f t="shared" si="50"/>
        <v>0</v>
      </c>
      <c r="AN139" s="10">
        <f t="shared" si="51"/>
        <v>0</v>
      </c>
      <c r="AO139" s="127"/>
      <c r="AP139" s="10"/>
      <c r="AQ139" s="112"/>
      <c r="AR139" s="113"/>
      <c r="AS139" s="112"/>
      <c r="AT139" s="113"/>
      <c r="AU139" s="112"/>
      <c r="AV139" s="113"/>
      <c r="AW139" s="112"/>
      <c r="AX139" s="113"/>
      <c r="AY139" s="112"/>
      <c r="AZ139" s="113">
        <f t="shared" si="52"/>
        <v>0</v>
      </c>
      <c r="BA139" s="112"/>
      <c r="BB139" s="113">
        <f t="shared" si="53"/>
        <v>0</v>
      </c>
      <c r="BC139" s="112"/>
      <c r="BD139" s="113">
        <f t="shared" si="54"/>
        <v>0</v>
      </c>
      <c r="BE139" s="112"/>
      <c r="BF139" s="113">
        <f t="shared" si="55"/>
        <v>0</v>
      </c>
      <c r="BG139" s="112"/>
      <c r="BH139" s="113">
        <f t="shared" si="56"/>
        <v>0</v>
      </c>
      <c r="BI139" s="112"/>
      <c r="BJ139" s="113">
        <f t="shared" si="57"/>
        <v>0</v>
      </c>
      <c r="BK139" s="112"/>
      <c r="BL139" s="113">
        <f t="shared" si="61"/>
        <v>0</v>
      </c>
      <c r="BM139" s="112"/>
      <c r="BN139" s="113">
        <f t="shared" si="58"/>
        <v>0</v>
      </c>
      <c r="BO139" s="112"/>
      <c r="BP139" s="113">
        <f t="shared" si="59"/>
        <v>0</v>
      </c>
      <c r="BQ139" s="112"/>
      <c r="BR139" s="113">
        <f t="shared" si="60"/>
        <v>0</v>
      </c>
    </row>
    <row r="140" spans="1:70" x14ac:dyDescent="0.3">
      <c r="A140" s="133" t="s">
        <v>41</v>
      </c>
      <c r="B140" s="133" t="s">
        <v>182</v>
      </c>
      <c r="C140" s="133"/>
      <c r="D140" s="133" t="s">
        <v>158</v>
      </c>
      <c r="E140" s="133" t="s">
        <v>142</v>
      </c>
      <c r="F140" s="133">
        <v>1990</v>
      </c>
      <c r="G140" s="138"/>
      <c r="H140" s="139">
        <v>145.20000000000002</v>
      </c>
      <c r="I140" s="133"/>
      <c r="K140" s="10"/>
      <c r="L140" s="10">
        <f t="shared" si="69"/>
        <v>0</v>
      </c>
      <c r="M140" s="89">
        <f t="shared" si="76"/>
        <v>0</v>
      </c>
      <c r="N140" s="11"/>
      <c r="R140" s="5">
        <f t="shared" si="70"/>
        <v>146.10000000000002</v>
      </c>
      <c r="S140" s="13">
        <f t="shared" si="62"/>
        <v>182.62500000000003</v>
      </c>
      <c r="T140" s="34"/>
      <c r="U140" s="7">
        <f t="shared" si="63"/>
        <v>208.71428571428575</v>
      </c>
      <c r="V140" s="34"/>
      <c r="W140" s="13">
        <f t="shared" si="71"/>
        <v>244.71750000000006</v>
      </c>
      <c r="X140" s="7">
        <f t="shared" si="48"/>
        <v>279.67714285714294</v>
      </c>
      <c r="Z140" s="7">
        <f t="shared" si="49"/>
        <v>251.93100000000004</v>
      </c>
      <c r="AA140" s="35">
        <f t="shared" si="64"/>
        <v>314.91375000000005</v>
      </c>
      <c r="AB140" s="29">
        <f t="shared" si="65"/>
        <v>359.90142857142865</v>
      </c>
      <c r="AC140" s="35">
        <f t="shared" si="72"/>
        <v>210.46867167919805</v>
      </c>
      <c r="AD140" s="35">
        <f t="shared" si="73"/>
        <v>247.96358267716539</v>
      </c>
      <c r="AE140" s="29">
        <f t="shared" si="73"/>
        <v>283.3869516310462</v>
      </c>
      <c r="AG140" s="7">
        <f t="shared" si="74"/>
        <v>258.49100000000004</v>
      </c>
      <c r="AH140" s="35">
        <f t="shared" si="67"/>
        <v>323.11375000000004</v>
      </c>
      <c r="AI140" s="29">
        <f t="shared" si="68"/>
        <v>369.27285714285722</v>
      </c>
      <c r="AJ140" s="35">
        <f t="shared" si="75"/>
        <v>345.73171250000007</v>
      </c>
      <c r="AK140" s="29">
        <v>345.73171250000007</v>
      </c>
      <c r="AM140" s="10">
        <f t="shared" si="50"/>
        <v>0</v>
      </c>
      <c r="AN140" s="10">
        <f t="shared" si="51"/>
        <v>0</v>
      </c>
      <c r="AO140" s="127"/>
      <c r="AP140" s="10"/>
      <c r="AQ140" s="112"/>
      <c r="AR140" s="113"/>
      <c r="AS140" s="112"/>
      <c r="AT140" s="113"/>
      <c r="AU140" s="112"/>
      <c r="AV140" s="113"/>
      <c r="AW140" s="112"/>
      <c r="AX140" s="113"/>
      <c r="AY140" s="112"/>
      <c r="AZ140" s="113">
        <f t="shared" si="52"/>
        <v>0</v>
      </c>
      <c r="BA140" s="112"/>
      <c r="BB140" s="113">
        <f t="shared" si="53"/>
        <v>0</v>
      </c>
      <c r="BC140" s="112"/>
      <c r="BD140" s="113">
        <f t="shared" si="54"/>
        <v>0</v>
      </c>
      <c r="BE140" s="112"/>
      <c r="BF140" s="113">
        <f t="shared" si="55"/>
        <v>0</v>
      </c>
      <c r="BG140" s="112"/>
      <c r="BH140" s="113">
        <f t="shared" si="56"/>
        <v>0</v>
      </c>
      <c r="BI140" s="112"/>
      <c r="BJ140" s="113">
        <f t="shared" si="57"/>
        <v>0</v>
      </c>
      <c r="BK140" s="112"/>
      <c r="BL140" s="113">
        <f t="shared" si="61"/>
        <v>0</v>
      </c>
      <c r="BM140" s="112"/>
      <c r="BN140" s="113">
        <f t="shared" si="58"/>
        <v>0</v>
      </c>
      <c r="BO140" s="112"/>
      <c r="BP140" s="113">
        <f t="shared" si="59"/>
        <v>0</v>
      </c>
      <c r="BQ140" s="112"/>
      <c r="BR140" s="113">
        <f t="shared" si="60"/>
        <v>0</v>
      </c>
    </row>
    <row r="141" spans="1:70" x14ac:dyDescent="0.3">
      <c r="A141" s="133" t="s">
        <v>159</v>
      </c>
      <c r="B141" s="133" t="s">
        <v>182</v>
      </c>
      <c r="C141" s="133"/>
      <c r="D141" s="133" t="s">
        <v>160</v>
      </c>
      <c r="E141" s="133" t="s">
        <v>161</v>
      </c>
      <c r="F141" s="133">
        <v>2009</v>
      </c>
      <c r="G141" s="138"/>
      <c r="H141" s="139">
        <v>27.6</v>
      </c>
      <c r="I141" s="133"/>
      <c r="J141" s="12">
        <v>6</v>
      </c>
      <c r="K141" s="131">
        <v>12</v>
      </c>
      <c r="L141" s="10">
        <f t="shared" si="69"/>
        <v>331.20000000000005</v>
      </c>
      <c r="M141" s="89">
        <f t="shared" si="76"/>
        <v>860.92500000000007</v>
      </c>
      <c r="N141" s="11">
        <v>0</v>
      </c>
      <c r="R141" s="5">
        <f t="shared" si="70"/>
        <v>28.5</v>
      </c>
      <c r="S141" s="13">
        <f t="shared" si="62"/>
        <v>35.625</v>
      </c>
      <c r="T141" s="34"/>
      <c r="U141" s="7">
        <f t="shared" si="63"/>
        <v>40.714285714285715</v>
      </c>
      <c r="V141" s="34"/>
      <c r="W141" s="13">
        <f t="shared" si="71"/>
        <v>47.737500000000004</v>
      </c>
      <c r="X141" s="7">
        <f t="shared" si="48"/>
        <v>54.557142857142864</v>
      </c>
      <c r="Z141" s="7">
        <f t="shared" si="49"/>
        <v>50.835000000000001</v>
      </c>
      <c r="AA141" s="35">
        <f t="shared" si="64"/>
        <v>63.543749999999996</v>
      </c>
      <c r="AB141" s="29">
        <f t="shared" si="65"/>
        <v>72.621428571428581</v>
      </c>
      <c r="AC141" s="35">
        <f t="shared" si="72"/>
        <v>42.468671679198003</v>
      </c>
      <c r="AD141" s="35">
        <f t="shared" si="73"/>
        <v>50.034448818897637</v>
      </c>
      <c r="AE141" s="29">
        <f t="shared" si="73"/>
        <v>57.182227221597309</v>
      </c>
      <c r="AG141" s="7">
        <f t="shared" si="74"/>
        <v>57.395000000000003</v>
      </c>
      <c r="AH141" s="35">
        <f t="shared" si="67"/>
        <v>71.743750000000006</v>
      </c>
      <c r="AI141" s="29">
        <f t="shared" si="68"/>
        <v>81.992857142857147</v>
      </c>
      <c r="AJ141" s="35">
        <f t="shared" si="75"/>
        <v>76.76581250000001</v>
      </c>
      <c r="AK141" s="29">
        <v>76.76581250000001</v>
      </c>
      <c r="AL141" s="107">
        <v>77</v>
      </c>
      <c r="AM141" s="10">
        <f t="shared" ref="AM141:AM180" si="77">K141-AN141</f>
        <v>9</v>
      </c>
      <c r="AN141" s="10">
        <f t="shared" ref="AN141:AN180" si="78">AQ141+AS141+AU141+AW141+AY141+BA141+BC141+BE141+BG141++BI141+BK141</f>
        <v>3</v>
      </c>
      <c r="AO141" s="127">
        <v>12</v>
      </c>
      <c r="AP141" s="10"/>
      <c r="AQ141" s="112"/>
      <c r="AR141" s="113"/>
      <c r="AS141" s="112"/>
      <c r="AT141" s="113"/>
      <c r="AU141" s="112"/>
      <c r="AV141" s="113"/>
      <c r="AW141" s="112"/>
      <c r="AX141" s="113"/>
      <c r="AY141" s="112"/>
      <c r="AZ141" s="113">
        <f t="shared" ref="AZ141:AZ180" si="79">AY141*AL141</f>
        <v>0</v>
      </c>
      <c r="BA141" s="112"/>
      <c r="BB141" s="113">
        <f t="shared" ref="BB141:BB180" si="80">BA141*AL141</f>
        <v>0</v>
      </c>
      <c r="BC141" s="112"/>
      <c r="BD141" s="113">
        <f t="shared" ref="BD141:BD180" si="81">BC141*AL141</f>
        <v>0</v>
      </c>
      <c r="BE141" s="112"/>
      <c r="BF141" s="113">
        <f t="shared" ref="BF141:BF180" si="82">BE141*AL141</f>
        <v>0</v>
      </c>
      <c r="BG141" s="112"/>
      <c r="BH141" s="113">
        <f t="shared" ref="BH141:BH180" si="83">BG141*AL141</f>
        <v>0</v>
      </c>
      <c r="BI141" s="112">
        <v>3</v>
      </c>
      <c r="BJ141" s="113">
        <f t="shared" ref="BJ141:BJ180" si="84">BI141*AL141</f>
        <v>231</v>
      </c>
      <c r="BK141" s="112"/>
      <c r="BL141" s="113">
        <f t="shared" ref="BL141:BL180" si="85">BK141*AL141</f>
        <v>0</v>
      </c>
      <c r="BM141" s="112"/>
      <c r="BN141" s="113">
        <f t="shared" ref="BN141:BN180" si="86">BM141*AN141</f>
        <v>0</v>
      </c>
      <c r="BO141" s="112"/>
      <c r="BP141" s="113">
        <f t="shared" ref="BP141:BP180" si="87">BO141*AP141</f>
        <v>0</v>
      </c>
      <c r="BQ141" s="112"/>
      <c r="BR141" s="113">
        <f t="shared" ref="BR141:BR180" si="88">BQ141*AR141</f>
        <v>0</v>
      </c>
    </row>
    <row r="142" spans="1:70" x14ac:dyDescent="0.3">
      <c r="A142" s="133" t="s">
        <v>39</v>
      </c>
      <c r="B142" s="133" t="s">
        <v>182</v>
      </c>
      <c r="C142" s="133"/>
      <c r="D142" s="133" t="s">
        <v>162</v>
      </c>
      <c r="E142" s="133"/>
      <c r="F142" s="133">
        <v>2003</v>
      </c>
      <c r="G142" s="138"/>
      <c r="H142" s="139">
        <v>181.50000000000003</v>
      </c>
      <c r="I142" s="133"/>
      <c r="K142" s="10"/>
      <c r="L142" s="10">
        <f t="shared" si="69"/>
        <v>0</v>
      </c>
      <c r="M142" s="89">
        <f t="shared" si="76"/>
        <v>0</v>
      </c>
      <c r="N142" s="11"/>
      <c r="R142" s="5">
        <f t="shared" si="70"/>
        <v>182.40000000000003</v>
      </c>
      <c r="S142" s="13">
        <f t="shared" si="62"/>
        <v>228.00000000000003</v>
      </c>
      <c r="T142" s="34"/>
      <c r="U142" s="7">
        <f t="shared" si="63"/>
        <v>260.57142857142861</v>
      </c>
      <c r="V142" s="34"/>
      <c r="W142" s="13">
        <f t="shared" si="71"/>
        <v>305.52000000000004</v>
      </c>
      <c r="X142" s="7">
        <f t="shared" si="48"/>
        <v>349.16571428571439</v>
      </c>
      <c r="Z142" s="7">
        <f t="shared" si="49"/>
        <v>314.00400000000002</v>
      </c>
      <c r="AA142" s="35">
        <f t="shared" si="64"/>
        <v>392.505</v>
      </c>
      <c r="AB142" s="29">
        <f t="shared" si="65"/>
        <v>448.57714285714292</v>
      </c>
      <c r="AC142" s="35">
        <f t="shared" si="72"/>
        <v>262.32581453634089</v>
      </c>
      <c r="AD142" s="35">
        <f t="shared" si="73"/>
        <v>309.05905511811022</v>
      </c>
      <c r="AE142" s="29">
        <f t="shared" si="73"/>
        <v>353.21034870641176</v>
      </c>
      <c r="AG142" s="7">
        <f t="shared" si="74"/>
        <v>320.56400000000002</v>
      </c>
      <c r="AH142" s="35">
        <f t="shared" si="67"/>
        <v>400.70499999999998</v>
      </c>
      <c r="AI142" s="29">
        <f t="shared" si="68"/>
        <v>457.94857142857148</v>
      </c>
      <c r="AJ142" s="35">
        <f t="shared" si="75"/>
        <v>428.75434999999999</v>
      </c>
      <c r="AK142" s="29">
        <v>428.75434999999999</v>
      </c>
      <c r="AM142" s="10">
        <f t="shared" si="77"/>
        <v>0</v>
      </c>
      <c r="AN142" s="10">
        <f t="shared" si="78"/>
        <v>0</v>
      </c>
      <c r="AO142" s="127"/>
      <c r="AP142" s="10"/>
      <c r="AQ142" s="112"/>
      <c r="AR142" s="113"/>
      <c r="AS142" s="112"/>
      <c r="AT142" s="113"/>
      <c r="AU142" s="112"/>
      <c r="AV142" s="113"/>
      <c r="AW142" s="112"/>
      <c r="AX142" s="113"/>
      <c r="AY142" s="112"/>
      <c r="AZ142" s="113">
        <f t="shared" si="79"/>
        <v>0</v>
      </c>
      <c r="BA142" s="112"/>
      <c r="BB142" s="113">
        <f t="shared" si="80"/>
        <v>0</v>
      </c>
      <c r="BC142" s="112"/>
      <c r="BD142" s="113">
        <f t="shared" si="81"/>
        <v>0</v>
      </c>
      <c r="BE142" s="112"/>
      <c r="BF142" s="113">
        <f t="shared" si="82"/>
        <v>0</v>
      </c>
      <c r="BG142" s="112"/>
      <c r="BH142" s="113">
        <f t="shared" si="83"/>
        <v>0</v>
      </c>
      <c r="BI142" s="112"/>
      <c r="BJ142" s="113">
        <f t="shared" si="84"/>
        <v>0</v>
      </c>
      <c r="BK142" s="112"/>
      <c r="BL142" s="113">
        <f t="shared" si="85"/>
        <v>0</v>
      </c>
      <c r="BM142" s="112"/>
      <c r="BN142" s="113">
        <f t="shared" si="86"/>
        <v>0</v>
      </c>
      <c r="BO142" s="112"/>
      <c r="BP142" s="113">
        <f t="shared" si="87"/>
        <v>0</v>
      </c>
      <c r="BQ142" s="112"/>
      <c r="BR142" s="113">
        <f t="shared" si="88"/>
        <v>0</v>
      </c>
    </row>
    <row r="143" spans="1:70" x14ac:dyDescent="0.3">
      <c r="A143" s="133" t="s">
        <v>39</v>
      </c>
      <c r="B143" s="133" t="s">
        <v>182</v>
      </c>
      <c r="C143" s="133"/>
      <c r="D143" s="133" t="s">
        <v>163</v>
      </c>
      <c r="E143" s="133"/>
      <c r="F143" s="133">
        <v>2008</v>
      </c>
      <c r="G143" s="138"/>
      <c r="H143" s="139">
        <v>29.59</v>
      </c>
      <c r="I143" s="133"/>
      <c r="K143" s="10"/>
      <c r="L143" s="10">
        <f t="shared" si="69"/>
        <v>0</v>
      </c>
      <c r="M143" s="89">
        <f t="shared" si="76"/>
        <v>0</v>
      </c>
      <c r="N143" s="11"/>
      <c r="R143" s="5">
        <f t="shared" si="70"/>
        <v>30.49</v>
      </c>
      <c r="S143" s="13">
        <f t="shared" si="62"/>
        <v>38.112499999999997</v>
      </c>
      <c r="T143" s="34"/>
      <c r="U143" s="7">
        <f t="shared" si="63"/>
        <v>43.557142857142857</v>
      </c>
      <c r="V143" s="34"/>
      <c r="W143" s="13">
        <f t="shared" si="71"/>
        <v>51.070749999999997</v>
      </c>
      <c r="X143" s="7">
        <f t="shared" ref="X143:X152" si="89">U143*$D$2</f>
        <v>58.366571428571433</v>
      </c>
      <c r="Z143" s="7">
        <f t="shared" ref="Z143:Z152" si="90">(R143*$D$3)+1.9+0.2</f>
        <v>54.237899999999996</v>
      </c>
      <c r="AA143" s="35">
        <f t="shared" si="64"/>
        <v>67.797374999999988</v>
      </c>
      <c r="AB143" s="29">
        <f t="shared" si="65"/>
        <v>77.48271428571428</v>
      </c>
      <c r="AC143" s="35">
        <f t="shared" si="72"/>
        <v>45.311528822055138</v>
      </c>
      <c r="AD143" s="35">
        <f t="shared" si="73"/>
        <v>53.383759842519673</v>
      </c>
      <c r="AE143" s="29">
        <f t="shared" si="73"/>
        <v>61.010011248593919</v>
      </c>
      <c r="AG143" s="7">
        <f t="shared" si="74"/>
        <v>60.797899999999998</v>
      </c>
      <c r="AH143" s="35">
        <f t="shared" si="67"/>
        <v>75.997374999999991</v>
      </c>
      <c r="AI143" s="29">
        <f t="shared" si="68"/>
        <v>86.854142857142861</v>
      </c>
      <c r="AJ143" s="35">
        <f t="shared" si="75"/>
        <v>81.317191249999993</v>
      </c>
      <c r="AK143" s="29">
        <v>81.317191249999993</v>
      </c>
      <c r="AM143" s="10">
        <f t="shared" si="77"/>
        <v>0</v>
      </c>
      <c r="AN143" s="10">
        <f t="shared" si="78"/>
        <v>0</v>
      </c>
      <c r="AO143" s="127"/>
      <c r="AP143" s="10"/>
      <c r="AQ143" s="112"/>
      <c r="AR143" s="113"/>
      <c r="AS143" s="112"/>
      <c r="AT143" s="113"/>
      <c r="AU143" s="112"/>
      <c r="AV143" s="113"/>
      <c r="AW143" s="112"/>
      <c r="AX143" s="113"/>
      <c r="AY143" s="112"/>
      <c r="AZ143" s="113">
        <f t="shared" si="79"/>
        <v>0</v>
      </c>
      <c r="BA143" s="112"/>
      <c r="BB143" s="113">
        <f t="shared" si="80"/>
        <v>0</v>
      </c>
      <c r="BC143" s="112"/>
      <c r="BD143" s="113">
        <f t="shared" si="81"/>
        <v>0</v>
      </c>
      <c r="BE143" s="112"/>
      <c r="BF143" s="113">
        <f t="shared" si="82"/>
        <v>0</v>
      </c>
      <c r="BG143" s="112"/>
      <c r="BH143" s="113">
        <f t="shared" si="83"/>
        <v>0</v>
      </c>
      <c r="BI143" s="112"/>
      <c r="BJ143" s="113">
        <f t="shared" si="84"/>
        <v>0</v>
      </c>
      <c r="BK143" s="112"/>
      <c r="BL143" s="113">
        <f t="shared" si="85"/>
        <v>0</v>
      </c>
      <c r="BM143" s="112"/>
      <c r="BN143" s="113">
        <f t="shared" si="86"/>
        <v>0</v>
      </c>
      <c r="BO143" s="112"/>
      <c r="BP143" s="113">
        <f t="shared" si="87"/>
        <v>0</v>
      </c>
      <c r="BQ143" s="112"/>
      <c r="BR143" s="113">
        <f t="shared" si="88"/>
        <v>0</v>
      </c>
    </row>
    <row r="144" spans="1:70" x14ac:dyDescent="0.3">
      <c r="A144" s="133" t="s">
        <v>39</v>
      </c>
      <c r="B144" s="133" t="s">
        <v>182</v>
      </c>
      <c r="C144" s="133"/>
      <c r="D144" s="133" t="s">
        <v>164</v>
      </c>
      <c r="E144" s="133"/>
      <c r="F144" s="133">
        <v>2009</v>
      </c>
      <c r="G144" s="138"/>
      <c r="H144" s="139">
        <v>3404.5000000000005</v>
      </c>
      <c r="I144" s="133"/>
      <c r="K144" s="10"/>
      <c r="L144" s="10">
        <f t="shared" si="69"/>
        <v>0</v>
      </c>
      <c r="M144" s="89">
        <f t="shared" si="76"/>
        <v>0</v>
      </c>
      <c r="N144" s="11"/>
      <c r="R144" s="5">
        <f t="shared" si="70"/>
        <v>3405.4000000000005</v>
      </c>
      <c r="S144" s="13">
        <f t="shared" si="62"/>
        <v>4256.75</v>
      </c>
      <c r="T144" s="34"/>
      <c r="U144" s="7">
        <f t="shared" si="63"/>
        <v>4864.857142857144</v>
      </c>
      <c r="V144" s="34"/>
      <c r="W144" s="13">
        <f t="shared" si="71"/>
        <v>5704.0450000000001</v>
      </c>
      <c r="X144" s="7">
        <f t="shared" si="89"/>
        <v>6518.9085714285729</v>
      </c>
      <c r="Z144" s="7">
        <f t="shared" si="90"/>
        <v>5825.3339999999998</v>
      </c>
      <c r="AA144" s="35">
        <f t="shared" si="64"/>
        <v>7281.6674999999996</v>
      </c>
      <c r="AB144" s="29">
        <f t="shared" si="65"/>
        <v>8321.9057142857146</v>
      </c>
      <c r="AC144" s="35">
        <f t="shared" si="72"/>
        <v>4866.6115288220553</v>
      </c>
      <c r="AD144" s="35">
        <f t="shared" si="73"/>
        <v>5733.5964566929133</v>
      </c>
      <c r="AE144" s="29">
        <f t="shared" si="73"/>
        <v>6552.6816647919013</v>
      </c>
      <c r="AG144" s="7">
        <f t="shared" si="74"/>
        <v>5831.8940000000002</v>
      </c>
      <c r="AH144" s="35">
        <f t="shared" si="67"/>
        <v>7289.8675000000003</v>
      </c>
      <c r="AI144" s="29">
        <f t="shared" si="68"/>
        <v>8331.2771428571432</v>
      </c>
      <c r="AJ144" s="35">
        <f t="shared" si="75"/>
        <v>7800.158225000001</v>
      </c>
      <c r="AK144" s="29">
        <v>7800.158225000001</v>
      </c>
      <c r="AM144" s="10">
        <f t="shared" si="77"/>
        <v>0</v>
      </c>
      <c r="AN144" s="10">
        <f t="shared" si="78"/>
        <v>0</v>
      </c>
      <c r="AO144" s="127"/>
      <c r="AP144" s="10"/>
      <c r="AQ144" s="112"/>
      <c r="AR144" s="113"/>
      <c r="AS144" s="112"/>
      <c r="AT144" s="113"/>
      <c r="AU144" s="112"/>
      <c r="AV144" s="113"/>
      <c r="AW144" s="112"/>
      <c r="AX144" s="113"/>
      <c r="AY144" s="112"/>
      <c r="AZ144" s="113">
        <f t="shared" si="79"/>
        <v>0</v>
      </c>
      <c r="BA144" s="112"/>
      <c r="BB144" s="113">
        <f t="shared" si="80"/>
        <v>0</v>
      </c>
      <c r="BC144" s="112"/>
      <c r="BD144" s="113">
        <f t="shared" si="81"/>
        <v>0</v>
      </c>
      <c r="BE144" s="112"/>
      <c r="BF144" s="113">
        <f t="shared" si="82"/>
        <v>0</v>
      </c>
      <c r="BG144" s="112"/>
      <c r="BH144" s="113">
        <f t="shared" si="83"/>
        <v>0</v>
      </c>
      <c r="BI144" s="112"/>
      <c r="BJ144" s="113">
        <f t="shared" si="84"/>
        <v>0</v>
      </c>
      <c r="BK144" s="112"/>
      <c r="BL144" s="113">
        <f t="shared" si="85"/>
        <v>0</v>
      </c>
      <c r="BM144" s="112"/>
      <c r="BN144" s="113">
        <f t="shared" si="86"/>
        <v>0</v>
      </c>
      <c r="BO144" s="112"/>
      <c r="BP144" s="113">
        <f t="shared" si="87"/>
        <v>0</v>
      </c>
      <c r="BQ144" s="112"/>
      <c r="BR144" s="113">
        <f t="shared" si="88"/>
        <v>0</v>
      </c>
    </row>
    <row r="145" spans="1:70" x14ac:dyDescent="0.3">
      <c r="A145" s="133" t="s">
        <v>165</v>
      </c>
      <c r="B145" s="133" t="s">
        <v>182</v>
      </c>
      <c r="C145" s="133"/>
      <c r="D145" s="133" t="s">
        <v>166</v>
      </c>
      <c r="E145" s="133" t="s">
        <v>167</v>
      </c>
      <c r="F145" s="133">
        <v>2008</v>
      </c>
      <c r="G145" s="138"/>
      <c r="H145" s="139">
        <v>375.1</v>
      </c>
      <c r="I145" s="133"/>
      <c r="K145" s="10"/>
      <c r="L145" s="10">
        <f t="shared" si="69"/>
        <v>0</v>
      </c>
      <c r="M145" s="89">
        <f t="shared" si="76"/>
        <v>0</v>
      </c>
      <c r="N145" s="11"/>
      <c r="R145" s="5">
        <f t="shared" si="70"/>
        <v>376</v>
      </c>
      <c r="S145" s="13">
        <f t="shared" si="62"/>
        <v>470</v>
      </c>
      <c r="T145" s="34"/>
      <c r="U145" s="7">
        <f t="shared" si="63"/>
        <v>537.14285714285722</v>
      </c>
      <c r="V145" s="34"/>
      <c r="W145" s="13">
        <f t="shared" si="71"/>
        <v>629.80000000000007</v>
      </c>
      <c r="X145" s="7">
        <f t="shared" si="89"/>
        <v>719.77142857142871</v>
      </c>
      <c r="Z145" s="7">
        <f t="shared" si="90"/>
        <v>645.06000000000006</v>
      </c>
      <c r="AA145" s="35">
        <f t="shared" si="64"/>
        <v>806.32500000000005</v>
      </c>
      <c r="AB145" s="29">
        <f t="shared" si="65"/>
        <v>921.51428571428585</v>
      </c>
      <c r="AC145" s="35">
        <f t="shared" si="72"/>
        <v>538.89724310776955</v>
      </c>
      <c r="AD145" s="35">
        <f t="shared" si="73"/>
        <v>634.90157480314963</v>
      </c>
      <c r="AE145" s="29">
        <f t="shared" si="73"/>
        <v>725.60179977502821</v>
      </c>
      <c r="AG145" s="7">
        <f t="shared" si="74"/>
        <v>651.62</v>
      </c>
      <c r="AH145" s="35">
        <f t="shared" si="67"/>
        <v>814.52499999999998</v>
      </c>
      <c r="AI145" s="29">
        <f t="shared" si="68"/>
        <v>930.88571428571436</v>
      </c>
      <c r="AJ145" s="35">
        <f t="shared" si="75"/>
        <v>871.54174999999998</v>
      </c>
      <c r="AK145" s="29">
        <v>871.54174999999998</v>
      </c>
      <c r="AM145" s="10">
        <f t="shared" si="77"/>
        <v>0</v>
      </c>
      <c r="AN145" s="10">
        <f t="shared" si="78"/>
        <v>0</v>
      </c>
      <c r="AO145" s="127"/>
      <c r="AP145" s="10"/>
      <c r="AQ145" s="112"/>
      <c r="AR145" s="113"/>
      <c r="AS145" s="112"/>
      <c r="AT145" s="113"/>
      <c r="AU145" s="112"/>
      <c r="AV145" s="113"/>
      <c r="AW145" s="112"/>
      <c r="AX145" s="113"/>
      <c r="AY145" s="112"/>
      <c r="AZ145" s="113">
        <f t="shared" si="79"/>
        <v>0</v>
      </c>
      <c r="BA145" s="112"/>
      <c r="BB145" s="113">
        <f t="shared" si="80"/>
        <v>0</v>
      </c>
      <c r="BC145" s="112"/>
      <c r="BD145" s="113">
        <f t="shared" si="81"/>
        <v>0</v>
      </c>
      <c r="BE145" s="112"/>
      <c r="BF145" s="113">
        <f t="shared" si="82"/>
        <v>0</v>
      </c>
      <c r="BG145" s="112"/>
      <c r="BH145" s="113">
        <f t="shared" si="83"/>
        <v>0</v>
      </c>
      <c r="BI145" s="112"/>
      <c r="BJ145" s="113">
        <f t="shared" si="84"/>
        <v>0</v>
      </c>
      <c r="BK145" s="112"/>
      <c r="BL145" s="113">
        <f t="shared" si="85"/>
        <v>0</v>
      </c>
      <c r="BM145" s="112"/>
      <c r="BN145" s="113">
        <f t="shared" si="86"/>
        <v>0</v>
      </c>
      <c r="BO145" s="112"/>
      <c r="BP145" s="113">
        <f t="shared" si="87"/>
        <v>0</v>
      </c>
      <c r="BQ145" s="112"/>
      <c r="BR145" s="113">
        <f t="shared" si="88"/>
        <v>0</v>
      </c>
    </row>
    <row r="146" spans="1:70" x14ac:dyDescent="0.3">
      <c r="A146" s="133" t="s">
        <v>165</v>
      </c>
      <c r="B146" s="133" t="s">
        <v>182</v>
      </c>
      <c r="C146" s="133"/>
      <c r="D146" s="133" t="s">
        <v>168</v>
      </c>
      <c r="E146" s="133" t="s">
        <v>161</v>
      </c>
      <c r="F146" s="133">
        <v>2006</v>
      </c>
      <c r="G146" s="138"/>
      <c r="H146" s="139">
        <v>27.060000000000002</v>
      </c>
      <c r="I146" s="133"/>
      <c r="K146" s="10"/>
      <c r="L146" s="10">
        <f t="shared" si="69"/>
        <v>0</v>
      </c>
      <c r="M146" s="89">
        <f t="shared" si="76"/>
        <v>0</v>
      </c>
      <c r="N146" s="11"/>
      <c r="R146" s="5">
        <f t="shared" si="70"/>
        <v>27.96</v>
      </c>
      <c r="S146" s="13">
        <f t="shared" si="62"/>
        <v>34.949999999999996</v>
      </c>
      <c r="T146" s="34"/>
      <c r="U146" s="7">
        <f t="shared" si="63"/>
        <v>39.942857142857143</v>
      </c>
      <c r="V146" s="34"/>
      <c r="W146" s="13">
        <f t="shared" si="71"/>
        <v>46.832999999999998</v>
      </c>
      <c r="X146" s="7">
        <f t="shared" si="89"/>
        <v>53.523428571428575</v>
      </c>
      <c r="Z146" s="7">
        <f t="shared" si="90"/>
        <v>49.9116</v>
      </c>
      <c r="AA146" s="35">
        <f t="shared" si="64"/>
        <v>62.389499999999998</v>
      </c>
      <c r="AB146" s="29">
        <f t="shared" si="65"/>
        <v>71.302285714285716</v>
      </c>
      <c r="AC146" s="35">
        <f t="shared" si="72"/>
        <v>41.697243107769424</v>
      </c>
      <c r="AD146" s="35">
        <f t="shared" si="73"/>
        <v>49.125590551181098</v>
      </c>
      <c r="AE146" s="29">
        <f t="shared" si="73"/>
        <v>56.143532058492688</v>
      </c>
      <c r="AG146" s="7">
        <f t="shared" si="74"/>
        <v>56.471600000000002</v>
      </c>
      <c r="AH146" s="35">
        <f t="shared" si="67"/>
        <v>70.589500000000001</v>
      </c>
      <c r="AI146" s="29">
        <f t="shared" si="68"/>
        <v>80.673714285714297</v>
      </c>
      <c r="AJ146" s="35">
        <f t="shared" si="75"/>
        <v>75.530765000000002</v>
      </c>
      <c r="AK146" s="29">
        <v>75.530765000000002</v>
      </c>
      <c r="AM146" s="10">
        <f t="shared" si="77"/>
        <v>0</v>
      </c>
      <c r="AN146" s="10">
        <f t="shared" si="78"/>
        <v>0</v>
      </c>
      <c r="AO146" s="127"/>
      <c r="AP146" s="10"/>
      <c r="AQ146" s="112"/>
      <c r="AR146" s="113"/>
      <c r="AS146" s="112"/>
      <c r="AT146" s="113"/>
      <c r="AU146" s="112"/>
      <c r="AV146" s="113"/>
      <c r="AW146" s="112"/>
      <c r="AX146" s="113"/>
      <c r="AY146" s="112"/>
      <c r="AZ146" s="113">
        <f t="shared" si="79"/>
        <v>0</v>
      </c>
      <c r="BA146" s="112"/>
      <c r="BB146" s="113">
        <f t="shared" si="80"/>
        <v>0</v>
      </c>
      <c r="BC146" s="112"/>
      <c r="BD146" s="113">
        <f t="shared" si="81"/>
        <v>0</v>
      </c>
      <c r="BE146" s="112"/>
      <c r="BF146" s="113">
        <f t="shared" si="82"/>
        <v>0</v>
      </c>
      <c r="BG146" s="112"/>
      <c r="BH146" s="113">
        <f t="shared" si="83"/>
        <v>0</v>
      </c>
      <c r="BI146" s="112"/>
      <c r="BJ146" s="113">
        <f t="shared" si="84"/>
        <v>0</v>
      </c>
      <c r="BK146" s="112"/>
      <c r="BL146" s="113">
        <f t="shared" si="85"/>
        <v>0</v>
      </c>
      <c r="BM146" s="112"/>
      <c r="BN146" s="113">
        <f t="shared" si="86"/>
        <v>0</v>
      </c>
      <c r="BO146" s="112"/>
      <c r="BP146" s="113">
        <f t="shared" si="87"/>
        <v>0</v>
      </c>
      <c r="BQ146" s="112"/>
      <c r="BR146" s="113">
        <f t="shared" si="88"/>
        <v>0</v>
      </c>
    </row>
    <row r="147" spans="1:70" x14ac:dyDescent="0.3">
      <c r="A147" s="133" t="s">
        <v>43</v>
      </c>
      <c r="B147" s="133" t="s">
        <v>182</v>
      </c>
      <c r="C147" s="133"/>
      <c r="D147" s="133" t="s">
        <v>169</v>
      </c>
      <c r="E147" s="133" t="s">
        <v>56</v>
      </c>
      <c r="F147" s="133">
        <v>1999</v>
      </c>
      <c r="G147" s="138"/>
      <c r="H147" s="139">
        <v>37.510000000000005</v>
      </c>
      <c r="I147" s="133"/>
      <c r="K147" s="10"/>
      <c r="L147" s="10">
        <f t="shared" si="69"/>
        <v>0</v>
      </c>
      <c r="M147" s="89">
        <f t="shared" si="76"/>
        <v>0</v>
      </c>
      <c r="N147" s="11"/>
      <c r="R147" s="5">
        <f t="shared" si="70"/>
        <v>38.410000000000004</v>
      </c>
      <c r="S147" s="13">
        <f t="shared" si="62"/>
        <v>48.012500000000003</v>
      </c>
      <c r="T147" s="34"/>
      <c r="U147" s="7">
        <f t="shared" si="63"/>
        <v>54.871428571428581</v>
      </c>
      <c r="V147" s="34"/>
      <c r="W147" s="13">
        <f t="shared" si="71"/>
        <v>64.336750000000009</v>
      </c>
      <c r="X147" s="7">
        <f t="shared" si="89"/>
        <v>73.527714285714296</v>
      </c>
      <c r="Z147" s="7">
        <f t="shared" si="90"/>
        <v>67.781100000000009</v>
      </c>
      <c r="AA147" s="35">
        <f t="shared" si="64"/>
        <v>84.726375000000004</v>
      </c>
      <c r="AB147" s="29">
        <f t="shared" si="65"/>
        <v>96.830142857142874</v>
      </c>
      <c r="AC147" s="35">
        <f t="shared" si="72"/>
        <v>56.625814536340862</v>
      </c>
      <c r="AD147" s="35">
        <f t="shared" si="73"/>
        <v>66.713681102362202</v>
      </c>
      <c r="AE147" s="29">
        <f t="shared" si="73"/>
        <v>76.244206974128247</v>
      </c>
      <c r="AG147" s="7">
        <f t="shared" si="74"/>
        <v>74.341100000000012</v>
      </c>
      <c r="AH147" s="35">
        <f t="shared" si="67"/>
        <v>92.926375000000007</v>
      </c>
      <c r="AI147" s="29">
        <f t="shared" si="68"/>
        <v>106.20157142857146</v>
      </c>
      <c r="AJ147" s="35">
        <f t="shared" si="75"/>
        <v>99.431221250000007</v>
      </c>
      <c r="AK147" s="29">
        <v>99.431221250000007</v>
      </c>
      <c r="AM147" s="10">
        <f t="shared" si="77"/>
        <v>0</v>
      </c>
      <c r="AN147" s="10">
        <f t="shared" si="78"/>
        <v>0</v>
      </c>
      <c r="AO147" s="127"/>
      <c r="AP147" s="10"/>
      <c r="AQ147" s="112"/>
      <c r="AR147" s="113"/>
      <c r="AS147" s="112"/>
      <c r="AT147" s="113"/>
      <c r="AU147" s="112"/>
      <c r="AV147" s="113"/>
      <c r="AW147" s="112"/>
      <c r="AX147" s="113"/>
      <c r="AY147" s="112"/>
      <c r="AZ147" s="113">
        <f t="shared" si="79"/>
        <v>0</v>
      </c>
      <c r="BA147" s="112"/>
      <c r="BB147" s="113">
        <f t="shared" si="80"/>
        <v>0</v>
      </c>
      <c r="BC147" s="112"/>
      <c r="BD147" s="113">
        <f t="shared" si="81"/>
        <v>0</v>
      </c>
      <c r="BE147" s="112"/>
      <c r="BF147" s="113">
        <f t="shared" si="82"/>
        <v>0</v>
      </c>
      <c r="BG147" s="112"/>
      <c r="BH147" s="113">
        <f t="shared" si="83"/>
        <v>0</v>
      </c>
      <c r="BI147" s="112"/>
      <c r="BJ147" s="113">
        <f t="shared" si="84"/>
        <v>0</v>
      </c>
      <c r="BK147" s="112"/>
      <c r="BL147" s="113">
        <f t="shared" si="85"/>
        <v>0</v>
      </c>
      <c r="BM147" s="112"/>
      <c r="BN147" s="113">
        <f t="shared" si="86"/>
        <v>0</v>
      </c>
      <c r="BO147" s="112"/>
      <c r="BP147" s="113">
        <f t="shared" si="87"/>
        <v>0</v>
      </c>
      <c r="BQ147" s="112"/>
      <c r="BR147" s="113">
        <f t="shared" si="88"/>
        <v>0</v>
      </c>
    </row>
    <row r="148" spans="1:70" x14ac:dyDescent="0.3">
      <c r="A148" s="133" t="s">
        <v>43</v>
      </c>
      <c r="B148" s="133" t="s">
        <v>182</v>
      </c>
      <c r="C148" s="133"/>
      <c r="D148" s="133" t="s">
        <v>170</v>
      </c>
      <c r="E148" s="133" t="s">
        <v>56</v>
      </c>
      <c r="F148" s="133">
        <v>2007</v>
      </c>
      <c r="G148" s="138"/>
      <c r="H148" s="139">
        <v>22.44</v>
      </c>
      <c r="I148" s="133"/>
      <c r="K148" s="10"/>
      <c r="L148" s="10">
        <f t="shared" si="69"/>
        <v>0</v>
      </c>
      <c r="M148" s="89">
        <f t="shared" si="76"/>
        <v>0</v>
      </c>
      <c r="N148" s="11"/>
      <c r="R148" s="5">
        <f t="shared" si="70"/>
        <v>23.34</v>
      </c>
      <c r="S148" s="13">
        <f t="shared" si="62"/>
        <v>29.174999999999997</v>
      </c>
      <c r="T148" s="34"/>
      <c r="U148" s="7">
        <f t="shared" si="63"/>
        <v>33.342857142857142</v>
      </c>
      <c r="V148" s="34"/>
      <c r="W148" s="13">
        <f t="shared" si="71"/>
        <v>39.094499999999996</v>
      </c>
      <c r="X148" s="7">
        <f t="shared" si="89"/>
        <v>44.679428571428573</v>
      </c>
      <c r="Z148" s="7">
        <f t="shared" si="90"/>
        <v>42.011400000000002</v>
      </c>
      <c r="AA148" s="35">
        <f t="shared" si="64"/>
        <v>52.514249999999997</v>
      </c>
      <c r="AB148" s="29">
        <f t="shared" si="65"/>
        <v>60.016285714285722</v>
      </c>
      <c r="AC148" s="35">
        <f t="shared" si="72"/>
        <v>35.09724310776943</v>
      </c>
      <c r="AD148" s="35">
        <f t="shared" si="73"/>
        <v>41.349803149606295</v>
      </c>
      <c r="AE148" s="29">
        <f t="shared" si="73"/>
        <v>47.25691788526435</v>
      </c>
      <c r="AG148" s="7">
        <f t="shared" si="74"/>
        <v>48.571400000000004</v>
      </c>
      <c r="AH148" s="35">
        <f t="shared" si="67"/>
        <v>60.71425</v>
      </c>
      <c r="AI148" s="29">
        <f t="shared" si="68"/>
        <v>69.387714285714296</v>
      </c>
      <c r="AJ148" s="35">
        <f t="shared" si="75"/>
        <v>64.964247499999999</v>
      </c>
      <c r="AK148" s="29">
        <v>64.964247499999999</v>
      </c>
      <c r="AM148" s="10">
        <f t="shared" si="77"/>
        <v>0</v>
      </c>
      <c r="AN148" s="10">
        <f t="shared" si="78"/>
        <v>0</v>
      </c>
      <c r="AO148" s="127"/>
      <c r="AP148" s="10"/>
      <c r="AQ148" s="112"/>
      <c r="AR148" s="113"/>
      <c r="AS148" s="112"/>
      <c r="AT148" s="113"/>
      <c r="AU148" s="112"/>
      <c r="AV148" s="113"/>
      <c r="AW148" s="112"/>
      <c r="AX148" s="113"/>
      <c r="AY148" s="112"/>
      <c r="AZ148" s="113">
        <f t="shared" si="79"/>
        <v>0</v>
      </c>
      <c r="BA148" s="112"/>
      <c r="BB148" s="113">
        <f t="shared" si="80"/>
        <v>0</v>
      </c>
      <c r="BC148" s="112"/>
      <c r="BD148" s="113">
        <f t="shared" si="81"/>
        <v>0</v>
      </c>
      <c r="BE148" s="112"/>
      <c r="BF148" s="113">
        <f t="shared" si="82"/>
        <v>0</v>
      </c>
      <c r="BG148" s="112"/>
      <c r="BH148" s="113">
        <f t="shared" si="83"/>
        <v>0</v>
      </c>
      <c r="BI148" s="112"/>
      <c r="BJ148" s="113">
        <f t="shared" si="84"/>
        <v>0</v>
      </c>
      <c r="BK148" s="112"/>
      <c r="BL148" s="113">
        <f t="shared" si="85"/>
        <v>0</v>
      </c>
      <c r="BM148" s="112"/>
      <c r="BN148" s="113">
        <f t="shared" si="86"/>
        <v>0</v>
      </c>
      <c r="BO148" s="112"/>
      <c r="BP148" s="113">
        <f t="shared" si="87"/>
        <v>0</v>
      </c>
      <c r="BQ148" s="112"/>
      <c r="BR148" s="113">
        <f t="shared" si="88"/>
        <v>0</v>
      </c>
    </row>
    <row r="149" spans="1:70" x14ac:dyDescent="0.3">
      <c r="A149" s="133" t="s">
        <v>48</v>
      </c>
      <c r="B149" s="133" t="s">
        <v>182</v>
      </c>
      <c r="C149" s="133"/>
      <c r="D149" s="133" t="s">
        <v>171</v>
      </c>
      <c r="E149" s="133" t="s">
        <v>140</v>
      </c>
      <c r="F149" s="133">
        <v>2007</v>
      </c>
      <c r="G149" s="138"/>
      <c r="H149" s="139">
        <v>32</v>
      </c>
      <c r="I149" s="133"/>
      <c r="J149" s="12">
        <v>6</v>
      </c>
      <c r="K149" s="131">
        <v>12</v>
      </c>
      <c r="L149" s="10">
        <f t="shared" si="69"/>
        <v>384</v>
      </c>
      <c r="M149" s="89">
        <f t="shared" si="76"/>
        <v>973.78499999999985</v>
      </c>
      <c r="N149" s="11">
        <v>0</v>
      </c>
      <c r="R149" s="5">
        <f t="shared" si="70"/>
        <v>32.9</v>
      </c>
      <c r="S149" s="13">
        <f t="shared" si="62"/>
        <v>41.124999999999993</v>
      </c>
      <c r="T149" s="34"/>
      <c r="U149" s="7">
        <f t="shared" si="63"/>
        <v>47</v>
      </c>
      <c r="V149" s="34"/>
      <c r="W149" s="13">
        <f t="shared" si="71"/>
        <v>55.107499999999995</v>
      </c>
      <c r="X149" s="7">
        <f t="shared" si="89"/>
        <v>62.980000000000004</v>
      </c>
      <c r="Z149" s="7">
        <f t="shared" si="90"/>
        <v>58.358999999999995</v>
      </c>
      <c r="AA149" s="35">
        <f t="shared" si="64"/>
        <v>72.94874999999999</v>
      </c>
      <c r="AB149" s="29">
        <f t="shared" si="65"/>
        <v>83.37</v>
      </c>
      <c r="AC149" s="35">
        <f t="shared" si="72"/>
        <v>48.754385964912281</v>
      </c>
      <c r="AD149" s="35">
        <f t="shared" si="73"/>
        <v>57.439960629921252</v>
      </c>
      <c r="AE149" s="29">
        <f t="shared" si="73"/>
        <v>65.645669291338592</v>
      </c>
      <c r="AG149" s="7">
        <f t="shared" si="74"/>
        <v>64.918999999999997</v>
      </c>
      <c r="AH149" s="35">
        <f t="shared" si="67"/>
        <v>81.148749999999993</v>
      </c>
      <c r="AI149" s="29">
        <f t="shared" si="68"/>
        <v>92.741428571428571</v>
      </c>
      <c r="AJ149" s="35">
        <f t="shared" si="75"/>
        <v>86.829162499999995</v>
      </c>
      <c r="AK149" s="29">
        <v>86.829162499999995</v>
      </c>
      <c r="AM149" s="10">
        <f t="shared" si="77"/>
        <v>12</v>
      </c>
      <c r="AN149" s="10">
        <f t="shared" si="78"/>
        <v>0</v>
      </c>
      <c r="AO149" s="127"/>
      <c r="AP149" s="10"/>
      <c r="AQ149" s="112"/>
      <c r="AR149" s="113"/>
      <c r="AS149" s="112"/>
      <c r="AT149" s="113"/>
      <c r="AU149" s="112"/>
      <c r="AV149" s="113"/>
      <c r="AW149" s="112"/>
      <c r="AX149" s="113"/>
      <c r="AY149" s="112"/>
      <c r="AZ149" s="113">
        <f t="shared" si="79"/>
        <v>0</v>
      </c>
      <c r="BA149" s="112"/>
      <c r="BB149" s="113">
        <f t="shared" si="80"/>
        <v>0</v>
      </c>
      <c r="BC149" s="112"/>
      <c r="BD149" s="113">
        <f t="shared" si="81"/>
        <v>0</v>
      </c>
      <c r="BE149" s="112"/>
      <c r="BF149" s="113">
        <f t="shared" si="82"/>
        <v>0</v>
      </c>
      <c r="BG149" s="112"/>
      <c r="BH149" s="113">
        <f t="shared" si="83"/>
        <v>0</v>
      </c>
      <c r="BI149" s="112"/>
      <c r="BJ149" s="113">
        <f t="shared" si="84"/>
        <v>0</v>
      </c>
      <c r="BK149" s="112"/>
      <c r="BL149" s="113">
        <f t="shared" si="85"/>
        <v>0</v>
      </c>
      <c r="BM149" s="112"/>
      <c r="BN149" s="113">
        <f t="shared" si="86"/>
        <v>0</v>
      </c>
      <c r="BO149" s="112"/>
      <c r="BP149" s="113">
        <f t="shared" si="87"/>
        <v>0</v>
      </c>
      <c r="BQ149" s="112"/>
      <c r="BR149" s="113">
        <f t="shared" si="88"/>
        <v>0</v>
      </c>
    </row>
    <row r="150" spans="1:70" x14ac:dyDescent="0.3">
      <c r="A150" s="133" t="s">
        <v>48</v>
      </c>
      <c r="B150" s="133" t="s">
        <v>182</v>
      </c>
      <c r="C150" s="133"/>
      <c r="D150" s="133" t="s">
        <v>172</v>
      </c>
      <c r="E150" s="133" t="s">
        <v>56</v>
      </c>
      <c r="F150" s="133">
        <v>2006</v>
      </c>
      <c r="G150" s="138"/>
      <c r="H150" s="139">
        <v>26.180000000000003</v>
      </c>
      <c r="I150" s="133"/>
      <c r="K150" s="10"/>
      <c r="L150" s="10">
        <f t="shared" si="69"/>
        <v>0</v>
      </c>
      <c r="M150" s="89">
        <f t="shared" si="76"/>
        <v>0</v>
      </c>
      <c r="N150" s="11"/>
      <c r="R150" s="5">
        <f t="shared" si="70"/>
        <v>27.080000000000002</v>
      </c>
      <c r="S150" s="13">
        <f t="shared" si="62"/>
        <v>33.85</v>
      </c>
      <c r="T150" s="34"/>
      <c r="U150" s="7">
        <f t="shared" si="63"/>
        <v>38.68571428571429</v>
      </c>
      <c r="V150" s="34"/>
      <c r="W150" s="13">
        <f t="shared" si="71"/>
        <v>45.359000000000002</v>
      </c>
      <c r="X150" s="7">
        <f t="shared" si="89"/>
        <v>51.838857142857151</v>
      </c>
      <c r="Z150" s="7">
        <f t="shared" si="90"/>
        <v>48.406800000000004</v>
      </c>
      <c r="AA150" s="35">
        <f t="shared" si="64"/>
        <v>60.508500000000005</v>
      </c>
      <c r="AB150" s="29">
        <f t="shared" si="65"/>
        <v>69.152571428571434</v>
      </c>
      <c r="AC150" s="35">
        <f t="shared" si="72"/>
        <v>40.440100250626571</v>
      </c>
      <c r="AD150" s="35">
        <f t="shared" si="73"/>
        <v>47.644488188976382</v>
      </c>
      <c r="AE150" s="29">
        <f t="shared" si="73"/>
        <v>54.450843644544435</v>
      </c>
      <c r="AG150" s="7">
        <f t="shared" si="74"/>
        <v>54.966800000000006</v>
      </c>
      <c r="AH150" s="35">
        <f t="shared" si="67"/>
        <v>68.708500000000001</v>
      </c>
      <c r="AI150" s="29">
        <f t="shared" si="68"/>
        <v>78.524000000000015</v>
      </c>
      <c r="AJ150" s="35">
        <f t="shared" si="75"/>
        <v>73.518095000000002</v>
      </c>
      <c r="AK150" s="29">
        <v>73.518095000000002</v>
      </c>
      <c r="AM150" s="10">
        <f t="shared" si="77"/>
        <v>0</v>
      </c>
      <c r="AN150" s="10">
        <f t="shared" si="78"/>
        <v>0</v>
      </c>
      <c r="AO150" s="127"/>
      <c r="AP150" s="10"/>
      <c r="AQ150" s="112"/>
      <c r="AR150" s="113"/>
      <c r="AS150" s="112"/>
      <c r="AT150" s="113"/>
      <c r="AU150" s="112"/>
      <c r="AV150" s="113"/>
      <c r="AW150" s="112"/>
      <c r="AX150" s="113"/>
      <c r="AY150" s="112"/>
      <c r="AZ150" s="113">
        <f t="shared" si="79"/>
        <v>0</v>
      </c>
      <c r="BA150" s="112"/>
      <c r="BB150" s="113">
        <f t="shared" si="80"/>
        <v>0</v>
      </c>
      <c r="BC150" s="112"/>
      <c r="BD150" s="113">
        <f t="shared" si="81"/>
        <v>0</v>
      </c>
      <c r="BE150" s="112"/>
      <c r="BF150" s="113">
        <f t="shared" si="82"/>
        <v>0</v>
      </c>
      <c r="BG150" s="112"/>
      <c r="BH150" s="113">
        <f t="shared" si="83"/>
        <v>0</v>
      </c>
      <c r="BI150" s="112"/>
      <c r="BJ150" s="113">
        <f t="shared" si="84"/>
        <v>0</v>
      </c>
      <c r="BK150" s="112"/>
      <c r="BL150" s="113">
        <f t="shared" si="85"/>
        <v>0</v>
      </c>
      <c r="BM150" s="112"/>
      <c r="BN150" s="113">
        <f t="shared" si="86"/>
        <v>0</v>
      </c>
      <c r="BO150" s="112"/>
      <c r="BP150" s="113">
        <f t="shared" si="87"/>
        <v>0</v>
      </c>
      <c r="BQ150" s="112"/>
      <c r="BR150" s="113">
        <f t="shared" si="88"/>
        <v>0</v>
      </c>
    </row>
    <row r="151" spans="1:70" x14ac:dyDescent="0.3">
      <c r="A151" s="133" t="s">
        <v>48</v>
      </c>
      <c r="B151" s="133" t="s">
        <v>182</v>
      </c>
      <c r="C151" s="133"/>
      <c r="D151" s="133" t="s">
        <v>173</v>
      </c>
      <c r="E151" s="133" t="s">
        <v>140</v>
      </c>
      <c r="F151" s="133">
        <v>2006</v>
      </c>
      <c r="G151" s="138"/>
      <c r="H151" s="139">
        <v>33</v>
      </c>
      <c r="I151" s="133"/>
      <c r="J151" s="12">
        <v>12</v>
      </c>
      <c r="K151" s="131">
        <v>12</v>
      </c>
      <c r="L151" s="10">
        <f t="shared" si="69"/>
        <v>396</v>
      </c>
      <c r="M151" s="89">
        <f t="shared" si="76"/>
        <v>999.43499999999972</v>
      </c>
      <c r="N151" s="11">
        <v>0</v>
      </c>
      <c r="R151" s="5">
        <f t="shared" si="70"/>
        <v>33.9</v>
      </c>
      <c r="S151" s="13">
        <f t="shared" si="62"/>
        <v>42.374999999999993</v>
      </c>
      <c r="T151" s="34"/>
      <c r="U151" s="7">
        <f t="shared" si="63"/>
        <v>48.428571428571431</v>
      </c>
      <c r="V151" s="34"/>
      <c r="W151" s="13">
        <f t="shared" si="71"/>
        <v>56.782499999999992</v>
      </c>
      <c r="X151" s="7">
        <f t="shared" si="89"/>
        <v>64.894285714285715</v>
      </c>
      <c r="Z151" s="7">
        <f t="shared" si="90"/>
        <v>60.068999999999996</v>
      </c>
      <c r="AA151" s="35">
        <f t="shared" si="64"/>
        <v>75.086249999999993</v>
      </c>
      <c r="AB151" s="29">
        <f t="shared" si="65"/>
        <v>85.812857142857141</v>
      </c>
      <c r="AC151" s="35">
        <f t="shared" si="72"/>
        <v>50.182957393483711</v>
      </c>
      <c r="AD151" s="35">
        <f t="shared" si="73"/>
        <v>59.123031496062985</v>
      </c>
      <c r="AE151" s="29">
        <f t="shared" si="73"/>
        <v>67.569178852643418</v>
      </c>
      <c r="AG151" s="7">
        <f t="shared" si="74"/>
        <v>66.628999999999991</v>
      </c>
      <c r="AH151" s="35">
        <f t="shared" si="67"/>
        <v>83.286249999999981</v>
      </c>
      <c r="AI151" s="29">
        <f t="shared" si="68"/>
        <v>95.184285714285707</v>
      </c>
      <c r="AJ151" s="35">
        <f t="shared" si="75"/>
        <v>89.116287499999984</v>
      </c>
      <c r="AK151" s="29">
        <v>89.116287499999984</v>
      </c>
      <c r="AL151" s="107">
        <v>89</v>
      </c>
      <c r="AM151" s="10">
        <f t="shared" si="77"/>
        <v>9</v>
      </c>
      <c r="AN151" s="10">
        <f t="shared" si="78"/>
        <v>3</v>
      </c>
      <c r="AO151" s="127">
        <v>12</v>
      </c>
      <c r="AP151" s="10"/>
      <c r="AQ151" s="112"/>
      <c r="AR151" s="113"/>
      <c r="AS151" s="112"/>
      <c r="AT151" s="113"/>
      <c r="AU151" s="112"/>
      <c r="AV151" s="113"/>
      <c r="AW151" s="112"/>
      <c r="AX151" s="113"/>
      <c r="AY151" s="112"/>
      <c r="AZ151" s="113">
        <f t="shared" si="79"/>
        <v>0</v>
      </c>
      <c r="BA151" s="112"/>
      <c r="BB151" s="113">
        <f t="shared" si="80"/>
        <v>0</v>
      </c>
      <c r="BC151" s="112"/>
      <c r="BD151" s="113">
        <f t="shared" si="81"/>
        <v>0</v>
      </c>
      <c r="BE151" s="112"/>
      <c r="BF151" s="113">
        <f t="shared" si="82"/>
        <v>0</v>
      </c>
      <c r="BG151" s="112"/>
      <c r="BH151" s="113">
        <f t="shared" si="83"/>
        <v>0</v>
      </c>
      <c r="BI151" s="112">
        <v>3</v>
      </c>
      <c r="BJ151" s="113">
        <f t="shared" si="84"/>
        <v>267</v>
      </c>
      <c r="BK151" s="112"/>
      <c r="BL151" s="113">
        <f t="shared" si="85"/>
        <v>0</v>
      </c>
      <c r="BM151" s="112"/>
      <c r="BN151" s="113">
        <f t="shared" si="86"/>
        <v>0</v>
      </c>
      <c r="BO151" s="112"/>
      <c r="BP151" s="113">
        <f t="shared" si="87"/>
        <v>0</v>
      </c>
      <c r="BQ151" s="112"/>
      <c r="BR151" s="113">
        <f t="shared" si="88"/>
        <v>0</v>
      </c>
    </row>
    <row r="152" spans="1:70" x14ac:dyDescent="0.3">
      <c r="A152" s="133" t="s">
        <v>48</v>
      </c>
      <c r="B152" s="133" t="s">
        <v>182</v>
      </c>
      <c r="C152" s="133"/>
      <c r="D152" s="133" t="s">
        <v>174</v>
      </c>
      <c r="E152" s="133" t="s">
        <v>148</v>
      </c>
      <c r="F152" s="133">
        <v>2007</v>
      </c>
      <c r="G152" s="138"/>
      <c r="H152" s="139">
        <v>16.5</v>
      </c>
      <c r="I152" s="133"/>
      <c r="K152" s="131">
        <v>12</v>
      </c>
      <c r="L152" s="10">
        <f t="shared" si="69"/>
        <v>198</v>
      </c>
      <c r="M152" s="89">
        <f t="shared" si="76"/>
        <v>576.20999999999992</v>
      </c>
      <c r="N152" s="11">
        <v>0</v>
      </c>
      <c r="R152" s="5">
        <f t="shared" si="70"/>
        <v>17.399999999999999</v>
      </c>
      <c r="S152" s="13">
        <f t="shared" si="62"/>
        <v>21.749999999999996</v>
      </c>
      <c r="T152" s="34"/>
      <c r="U152" s="7">
        <f t="shared" si="63"/>
        <v>24.857142857142858</v>
      </c>
      <c r="V152" s="34"/>
      <c r="W152" s="13">
        <f t="shared" si="71"/>
        <v>29.144999999999996</v>
      </c>
      <c r="X152" s="7">
        <f t="shared" si="89"/>
        <v>33.308571428571433</v>
      </c>
      <c r="Z152" s="7">
        <f t="shared" si="90"/>
        <v>31.853999999999996</v>
      </c>
      <c r="AA152" s="35">
        <f t="shared" si="64"/>
        <v>39.817499999999995</v>
      </c>
      <c r="AB152" s="29">
        <f t="shared" si="65"/>
        <v>45.505714285714284</v>
      </c>
      <c r="AC152" s="35">
        <f t="shared" si="72"/>
        <v>26.611528822055138</v>
      </c>
      <c r="AD152" s="35">
        <f t="shared" si="73"/>
        <v>31.352362204724404</v>
      </c>
      <c r="AE152" s="29">
        <f t="shared" si="73"/>
        <v>35.831271091113607</v>
      </c>
      <c r="AG152" s="7">
        <f t="shared" si="74"/>
        <v>38.413999999999994</v>
      </c>
      <c r="AH152" s="35">
        <f t="shared" si="67"/>
        <v>48.017499999999991</v>
      </c>
      <c r="AI152" s="29">
        <f t="shared" si="68"/>
        <v>54.87714285714285</v>
      </c>
      <c r="AJ152" s="35">
        <f t="shared" si="75"/>
        <v>51.378724999999996</v>
      </c>
      <c r="AK152" s="29">
        <v>51.378724999999996</v>
      </c>
      <c r="AM152" s="10">
        <f t="shared" si="77"/>
        <v>12</v>
      </c>
      <c r="AN152" s="10">
        <f t="shared" si="78"/>
        <v>0</v>
      </c>
      <c r="AO152" s="127"/>
      <c r="AP152" s="10"/>
      <c r="AQ152" s="112"/>
      <c r="AR152" s="113"/>
      <c r="AS152" s="112"/>
      <c r="AT152" s="113"/>
      <c r="AU152" s="112"/>
      <c r="AV152" s="113"/>
      <c r="AW152" s="112"/>
      <c r="AX152" s="113"/>
      <c r="AY152" s="112"/>
      <c r="AZ152" s="113">
        <f t="shared" si="79"/>
        <v>0</v>
      </c>
      <c r="BA152" s="112"/>
      <c r="BB152" s="113">
        <f t="shared" si="80"/>
        <v>0</v>
      </c>
      <c r="BC152" s="112"/>
      <c r="BD152" s="113">
        <f t="shared" si="81"/>
        <v>0</v>
      </c>
      <c r="BE152" s="112"/>
      <c r="BF152" s="113">
        <f t="shared" si="82"/>
        <v>0</v>
      </c>
      <c r="BG152" s="112"/>
      <c r="BH152" s="113">
        <f t="shared" si="83"/>
        <v>0</v>
      </c>
      <c r="BI152" s="112"/>
      <c r="BJ152" s="113">
        <f t="shared" si="84"/>
        <v>0</v>
      </c>
      <c r="BK152" s="112"/>
      <c r="BL152" s="113">
        <f t="shared" si="85"/>
        <v>0</v>
      </c>
      <c r="BM152" s="112"/>
      <c r="BN152" s="113">
        <f t="shared" si="86"/>
        <v>0</v>
      </c>
      <c r="BO152" s="112"/>
      <c r="BP152" s="113">
        <f t="shared" si="87"/>
        <v>0</v>
      </c>
      <c r="BQ152" s="112"/>
      <c r="BR152" s="113">
        <f t="shared" si="88"/>
        <v>0</v>
      </c>
    </row>
    <row r="153" spans="1:70" x14ac:dyDescent="0.3">
      <c r="A153" s="133"/>
      <c r="B153" s="133"/>
      <c r="C153" s="133"/>
      <c r="D153" s="133"/>
      <c r="E153" s="133"/>
      <c r="F153" s="133"/>
      <c r="G153" s="138"/>
      <c r="H153" s="139"/>
      <c r="I153" s="133"/>
      <c r="K153" s="10"/>
      <c r="L153" s="10"/>
      <c r="M153" s="89"/>
      <c r="N153" s="11"/>
      <c r="T153" s="34"/>
      <c r="U153" s="7"/>
      <c r="V153" s="34"/>
      <c r="W153" s="7"/>
      <c r="X153" s="7"/>
      <c r="AA153" s="29"/>
      <c r="AB153" s="29"/>
      <c r="AC153" s="29"/>
      <c r="AD153" s="29"/>
      <c r="AE153" s="29"/>
      <c r="AH153" s="29"/>
      <c r="AI153" s="29"/>
      <c r="AJ153" s="29"/>
      <c r="AK153" s="29"/>
      <c r="AM153" s="10">
        <f t="shared" si="77"/>
        <v>0</v>
      </c>
      <c r="AN153" s="10">
        <f t="shared" si="78"/>
        <v>0</v>
      </c>
      <c r="AO153" s="127"/>
      <c r="AP153" s="10"/>
      <c r="AQ153" s="112"/>
      <c r="AR153" s="113"/>
      <c r="AS153" s="112"/>
      <c r="AT153" s="113"/>
      <c r="AU153" s="112"/>
      <c r="AV153" s="113"/>
      <c r="AW153" s="112"/>
      <c r="AX153" s="113"/>
      <c r="AY153" s="112"/>
      <c r="AZ153" s="113">
        <f t="shared" si="79"/>
        <v>0</v>
      </c>
      <c r="BA153" s="112"/>
      <c r="BB153" s="113">
        <f t="shared" si="80"/>
        <v>0</v>
      </c>
      <c r="BC153" s="112"/>
      <c r="BD153" s="113">
        <f t="shared" si="81"/>
        <v>0</v>
      </c>
      <c r="BE153" s="112"/>
      <c r="BF153" s="113">
        <f t="shared" si="82"/>
        <v>0</v>
      </c>
      <c r="BG153" s="112"/>
      <c r="BH153" s="113">
        <f t="shared" si="83"/>
        <v>0</v>
      </c>
      <c r="BI153" s="112"/>
      <c r="BJ153" s="113">
        <f t="shared" si="84"/>
        <v>0</v>
      </c>
      <c r="BK153" s="112"/>
      <c r="BL153" s="113">
        <f t="shared" si="85"/>
        <v>0</v>
      </c>
      <c r="BM153" s="112"/>
      <c r="BN153" s="113">
        <f t="shared" si="86"/>
        <v>0</v>
      </c>
      <c r="BO153" s="112"/>
      <c r="BP153" s="113">
        <f t="shared" si="87"/>
        <v>0</v>
      </c>
      <c r="BQ153" s="112"/>
      <c r="BR153" s="113">
        <f t="shared" si="88"/>
        <v>0</v>
      </c>
    </row>
    <row r="154" spans="1:70" ht="15" customHeight="1" x14ac:dyDescent="0.3">
      <c r="A154" s="153" t="s">
        <v>175</v>
      </c>
      <c r="B154" s="153"/>
      <c r="C154" s="153"/>
      <c r="D154" s="153"/>
      <c r="E154" s="153"/>
      <c r="F154" s="153"/>
      <c r="G154" s="153"/>
      <c r="H154" s="153"/>
      <c r="I154" s="153"/>
      <c r="J154" s="104"/>
      <c r="K154" s="104"/>
      <c r="L154" s="104"/>
      <c r="M154" s="90"/>
      <c r="N154" s="99"/>
      <c r="T154" s="34"/>
      <c r="U154" s="7"/>
      <c r="V154" s="34"/>
      <c r="W154" s="7"/>
      <c r="X154" s="7"/>
      <c r="AA154" s="29"/>
      <c r="AB154" s="29"/>
      <c r="AC154" s="29"/>
      <c r="AD154" s="29"/>
      <c r="AE154" s="29"/>
      <c r="AH154" s="29"/>
      <c r="AI154" s="29"/>
      <c r="AJ154" s="29"/>
      <c r="AK154" s="29"/>
      <c r="AM154" s="10">
        <f t="shared" si="77"/>
        <v>0</v>
      </c>
      <c r="AN154" s="10">
        <f t="shared" si="78"/>
        <v>0</v>
      </c>
      <c r="AO154" s="127"/>
      <c r="AP154" s="10"/>
      <c r="AQ154" s="112"/>
      <c r="AR154" s="113"/>
      <c r="AS154" s="112"/>
      <c r="AT154" s="113"/>
      <c r="AU154" s="112"/>
      <c r="AV154" s="113"/>
      <c r="AW154" s="112"/>
      <c r="AX154" s="113"/>
      <c r="AY154" s="112"/>
      <c r="AZ154" s="113">
        <f t="shared" si="79"/>
        <v>0</v>
      </c>
      <c r="BA154" s="112"/>
      <c r="BB154" s="113">
        <f t="shared" si="80"/>
        <v>0</v>
      </c>
      <c r="BC154" s="112"/>
      <c r="BD154" s="113">
        <f t="shared" si="81"/>
        <v>0</v>
      </c>
      <c r="BE154" s="112"/>
      <c r="BF154" s="113">
        <f t="shared" si="82"/>
        <v>0</v>
      </c>
      <c r="BG154" s="112"/>
      <c r="BH154" s="113">
        <f t="shared" si="83"/>
        <v>0</v>
      </c>
      <c r="BI154" s="112"/>
      <c r="BJ154" s="113">
        <f t="shared" si="84"/>
        <v>0</v>
      </c>
      <c r="BK154" s="112"/>
      <c r="BL154" s="113">
        <f t="shared" si="85"/>
        <v>0</v>
      </c>
      <c r="BM154" s="112"/>
      <c r="BN154" s="113">
        <f t="shared" si="86"/>
        <v>0</v>
      </c>
      <c r="BO154" s="112"/>
      <c r="BP154" s="113">
        <f t="shared" si="87"/>
        <v>0</v>
      </c>
      <c r="BQ154" s="112"/>
      <c r="BR154" s="113">
        <f t="shared" si="88"/>
        <v>0</v>
      </c>
    </row>
    <row r="155" spans="1:70" ht="18" x14ac:dyDescent="0.3">
      <c r="A155" s="153"/>
      <c r="B155" s="153"/>
      <c r="C155" s="153"/>
      <c r="D155" s="153"/>
      <c r="E155" s="153"/>
      <c r="F155" s="153"/>
      <c r="G155" s="153"/>
      <c r="H155" s="153"/>
      <c r="I155" s="153"/>
      <c r="J155" s="104"/>
      <c r="K155" s="104"/>
      <c r="L155" s="104"/>
      <c r="M155" s="90"/>
      <c r="N155" s="99"/>
      <c r="T155" s="34"/>
      <c r="U155" s="7"/>
      <c r="V155" s="34"/>
      <c r="W155" s="7"/>
      <c r="X155" s="7"/>
      <c r="AA155" s="29"/>
      <c r="AB155" s="29"/>
      <c r="AC155" s="29"/>
      <c r="AD155" s="29"/>
      <c r="AE155" s="29"/>
      <c r="AH155" s="29"/>
      <c r="AI155" s="29"/>
      <c r="AJ155" s="29"/>
      <c r="AK155" s="29"/>
      <c r="AM155" s="10">
        <f t="shared" si="77"/>
        <v>0</v>
      </c>
      <c r="AN155" s="10">
        <f t="shared" si="78"/>
        <v>0</v>
      </c>
      <c r="AO155" s="127"/>
      <c r="AP155" s="10"/>
      <c r="AQ155" s="112"/>
      <c r="AR155" s="113"/>
      <c r="AS155" s="112"/>
      <c r="AT155" s="113"/>
      <c r="AU155" s="112"/>
      <c r="AV155" s="113"/>
      <c r="AW155" s="112"/>
      <c r="AX155" s="113"/>
      <c r="AY155" s="112"/>
      <c r="AZ155" s="113">
        <f t="shared" si="79"/>
        <v>0</v>
      </c>
      <c r="BA155" s="112"/>
      <c r="BB155" s="113">
        <f t="shared" si="80"/>
        <v>0</v>
      </c>
      <c r="BC155" s="112"/>
      <c r="BD155" s="113">
        <f t="shared" si="81"/>
        <v>0</v>
      </c>
      <c r="BE155" s="112"/>
      <c r="BF155" s="113">
        <f t="shared" si="82"/>
        <v>0</v>
      </c>
      <c r="BG155" s="112"/>
      <c r="BH155" s="113">
        <f t="shared" si="83"/>
        <v>0</v>
      </c>
      <c r="BI155" s="112"/>
      <c r="BJ155" s="113">
        <f t="shared" si="84"/>
        <v>0</v>
      </c>
      <c r="BK155" s="112"/>
      <c r="BL155" s="113">
        <f t="shared" si="85"/>
        <v>0</v>
      </c>
      <c r="BM155" s="112"/>
      <c r="BN155" s="113">
        <f t="shared" si="86"/>
        <v>0</v>
      </c>
      <c r="BO155" s="112"/>
      <c r="BP155" s="113">
        <f t="shared" si="87"/>
        <v>0</v>
      </c>
      <c r="BQ155" s="112"/>
      <c r="BR155" s="113">
        <f t="shared" si="88"/>
        <v>0</v>
      </c>
    </row>
    <row r="156" spans="1:70" x14ac:dyDescent="0.3">
      <c r="A156" s="133" t="s">
        <v>176</v>
      </c>
      <c r="B156" s="133" t="s">
        <v>182</v>
      </c>
      <c r="C156" s="133"/>
      <c r="D156" s="133" t="s">
        <v>173</v>
      </c>
      <c r="E156" s="133" t="s">
        <v>137</v>
      </c>
      <c r="F156" s="133">
        <v>2012</v>
      </c>
      <c r="G156" s="138"/>
      <c r="H156" s="139"/>
      <c r="I156" s="133"/>
      <c r="K156" s="10"/>
      <c r="L156" s="10"/>
      <c r="M156" s="89"/>
      <c r="N156" s="11"/>
      <c r="T156" s="34"/>
      <c r="U156" s="7"/>
      <c r="V156" s="34"/>
      <c r="W156" s="7"/>
      <c r="X156" s="7"/>
      <c r="AA156" s="29"/>
      <c r="AB156" s="29"/>
      <c r="AC156" s="29"/>
      <c r="AD156" s="29"/>
      <c r="AE156" s="29"/>
      <c r="AH156" s="29"/>
      <c r="AI156" s="29"/>
      <c r="AJ156" s="29"/>
      <c r="AK156" s="29"/>
      <c r="AM156" s="10">
        <f t="shared" si="77"/>
        <v>0</v>
      </c>
      <c r="AN156" s="10">
        <f t="shared" si="78"/>
        <v>0</v>
      </c>
      <c r="AO156" s="127"/>
      <c r="AP156" s="10"/>
      <c r="AQ156" s="112"/>
      <c r="AR156" s="113"/>
      <c r="AS156" s="112"/>
      <c r="AT156" s="113"/>
      <c r="AU156" s="112"/>
      <c r="AV156" s="113"/>
      <c r="AW156" s="112"/>
      <c r="AX156" s="113"/>
      <c r="AY156" s="112"/>
      <c r="AZ156" s="113">
        <f t="shared" si="79"/>
        <v>0</v>
      </c>
      <c r="BA156" s="112"/>
      <c r="BB156" s="113">
        <f t="shared" si="80"/>
        <v>0</v>
      </c>
      <c r="BC156" s="112"/>
      <c r="BD156" s="113">
        <f t="shared" si="81"/>
        <v>0</v>
      </c>
      <c r="BE156" s="112"/>
      <c r="BF156" s="113">
        <f t="shared" si="82"/>
        <v>0</v>
      </c>
      <c r="BG156" s="112"/>
      <c r="BH156" s="113">
        <f t="shared" si="83"/>
        <v>0</v>
      </c>
      <c r="BI156" s="112"/>
      <c r="BJ156" s="113">
        <f t="shared" si="84"/>
        <v>0</v>
      </c>
      <c r="BK156" s="112"/>
      <c r="BL156" s="113">
        <f t="shared" si="85"/>
        <v>0</v>
      </c>
      <c r="BM156" s="112"/>
      <c r="BN156" s="113">
        <f t="shared" si="86"/>
        <v>0</v>
      </c>
      <c r="BO156" s="112"/>
      <c r="BP156" s="113">
        <f t="shared" si="87"/>
        <v>0</v>
      </c>
      <c r="BQ156" s="112"/>
      <c r="BR156" s="113">
        <f t="shared" si="88"/>
        <v>0</v>
      </c>
    </row>
    <row r="157" spans="1:70" x14ac:dyDescent="0.3">
      <c r="A157" s="133" t="s">
        <v>41</v>
      </c>
      <c r="B157" s="133" t="s">
        <v>182</v>
      </c>
      <c r="C157" s="133"/>
      <c r="D157" s="133" t="s">
        <v>151</v>
      </c>
      <c r="E157" s="133" t="s">
        <v>120</v>
      </c>
      <c r="F157" s="133">
        <v>2012</v>
      </c>
      <c r="G157" s="138"/>
      <c r="H157" s="139"/>
      <c r="I157" s="133"/>
      <c r="K157" s="10"/>
      <c r="L157" s="10"/>
      <c r="M157" s="89"/>
      <c r="N157" s="11"/>
      <c r="T157" s="34"/>
      <c r="U157" s="7"/>
      <c r="V157" s="34"/>
      <c r="W157" s="7"/>
      <c r="X157" s="7"/>
      <c r="AA157" s="29"/>
      <c r="AB157" s="29"/>
      <c r="AC157" s="29"/>
      <c r="AD157" s="29"/>
      <c r="AE157" s="29"/>
      <c r="AH157" s="29"/>
      <c r="AI157" s="29"/>
      <c r="AJ157" s="29"/>
      <c r="AK157" s="29"/>
      <c r="AM157" s="10">
        <f t="shared" si="77"/>
        <v>0</v>
      </c>
      <c r="AN157" s="10">
        <f t="shared" si="78"/>
        <v>0</v>
      </c>
      <c r="AO157" s="127"/>
      <c r="AP157" s="10"/>
      <c r="AQ157" s="112"/>
      <c r="AR157" s="113"/>
      <c r="AS157" s="112"/>
      <c r="AT157" s="113"/>
      <c r="AU157" s="112"/>
      <c r="AV157" s="113"/>
      <c r="AW157" s="112"/>
      <c r="AX157" s="113"/>
      <c r="AY157" s="112"/>
      <c r="AZ157" s="113">
        <f t="shared" si="79"/>
        <v>0</v>
      </c>
      <c r="BA157" s="112"/>
      <c r="BB157" s="113">
        <f t="shared" si="80"/>
        <v>0</v>
      </c>
      <c r="BC157" s="112"/>
      <c r="BD157" s="113">
        <f t="shared" si="81"/>
        <v>0</v>
      </c>
      <c r="BE157" s="112"/>
      <c r="BF157" s="113">
        <f t="shared" si="82"/>
        <v>0</v>
      </c>
      <c r="BG157" s="112"/>
      <c r="BH157" s="113">
        <f t="shared" si="83"/>
        <v>0</v>
      </c>
      <c r="BI157" s="112"/>
      <c r="BJ157" s="113">
        <f t="shared" si="84"/>
        <v>0</v>
      </c>
      <c r="BK157" s="112"/>
      <c r="BL157" s="113">
        <f t="shared" si="85"/>
        <v>0</v>
      </c>
      <c r="BM157" s="112"/>
      <c r="BN157" s="113">
        <f t="shared" si="86"/>
        <v>0</v>
      </c>
      <c r="BO157" s="112"/>
      <c r="BP157" s="113">
        <f t="shared" si="87"/>
        <v>0</v>
      </c>
      <c r="BQ157" s="112"/>
      <c r="BR157" s="113">
        <f t="shared" si="88"/>
        <v>0</v>
      </c>
    </row>
    <row r="158" spans="1:70" x14ac:dyDescent="0.3">
      <c r="A158" s="133" t="s">
        <v>127</v>
      </c>
      <c r="B158" s="133" t="s">
        <v>182</v>
      </c>
      <c r="C158" s="133"/>
      <c r="D158" s="133" t="s">
        <v>136</v>
      </c>
      <c r="E158" s="133" t="s">
        <v>140</v>
      </c>
      <c r="F158" s="133">
        <v>2012</v>
      </c>
      <c r="G158" s="138"/>
      <c r="H158" s="139"/>
      <c r="I158" s="133"/>
      <c r="K158" s="10"/>
      <c r="L158" s="10"/>
      <c r="M158" s="89"/>
      <c r="N158" s="11"/>
      <c r="T158" s="34"/>
      <c r="U158" s="7"/>
      <c r="V158" s="34"/>
      <c r="W158" s="7"/>
      <c r="X158" s="7"/>
      <c r="AA158" s="29"/>
      <c r="AB158" s="29"/>
      <c r="AC158" s="29"/>
      <c r="AD158" s="29"/>
      <c r="AE158" s="29"/>
      <c r="AH158" s="29"/>
      <c r="AI158" s="29"/>
      <c r="AJ158" s="29"/>
      <c r="AK158" s="29"/>
      <c r="AM158" s="10">
        <f t="shared" si="77"/>
        <v>0</v>
      </c>
      <c r="AN158" s="10">
        <f t="shared" si="78"/>
        <v>0</v>
      </c>
      <c r="AO158" s="127"/>
      <c r="AP158" s="10"/>
      <c r="AQ158" s="112"/>
      <c r="AR158" s="113"/>
      <c r="AS158" s="112"/>
      <c r="AT158" s="113"/>
      <c r="AU158" s="112"/>
      <c r="AV158" s="113"/>
      <c r="AW158" s="112"/>
      <c r="AX158" s="113"/>
      <c r="AY158" s="112"/>
      <c r="AZ158" s="113">
        <f t="shared" si="79"/>
        <v>0</v>
      </c>
      <c r="BA158" s="112"/>
      <c r="BB158" s="113">
        <f t="shared" si="80"/>
        <v>0</v>
      </c>
      <c r="BC158" s="112"/>
      <c r="BD158" s="113">
        <f t="shared" si="81"/>
        <v>0</v>
      </c>
      <c r="BE158" s="112"/>
      <c r="BF158" s="113">
        <f t="shared" si="82"/>
        <v>0</v>
      </c>
      <c r="BG158" s="112"/>
      <c r="BH158" s="113">
        <f t="shared" si="83"/>
        <v>0</v>
      </c>
      <c r="BI158" s="112"/>
      <c r="BJ158" s="113">
        <f t="shared" si="84"/>
        <v>0</v>
      </c>
      <c r="BK158" s="112"/>
      <c r="BL158" s="113">
        <f t="shared" si="85"/>
        <v>0</v>
      </c>
      <c r="BM158" s="112"/>
      <c r="BN158" s="113">
        <f t="shared" si="86"/>
        <v>0</v>
      </c>
      <c r="BO158" s="112"/>
      <c r="BP158" s="113">
        <f t="shared" si="87"/>
        <v>0</v>
      </c>
      <c r="BQ158" s="112"/>
      <c r="BR158" s="113">
        <f t="shared" si="88"/>
        <v>0</v>
      </c>
    </row>
    <row r="159" spans="1:70" x14ac:dyDescent="0.3">
      <c r="A159" s="133" t="s">
        <v>127</v>
      </c>
      <c r="B159" s="133" t="s">
        <v>182</v>
      </c>
      <c r="C159" s="133"/>
      <c r="D159" s="133" t="s">
        <v>139</v>
      </c>
      <c r="E159" s="133" t="s">
        <v>140</v>
      </c>
      <c r="F159" s="133">
        <v>2012</v>
      </c>
      <c r="G159" s="138"/>
      <c r="H159" s="139"/>
      <c r="I159" s="133"/>
      <c r="K159" s="10"/>
      <c r="L159" s="10"/>
      <c r="M159" s="89"/>
      <c r="N159" s="11"/>
      <c r="T159" s="34"/>
      <c r="U159" s="7"/>
      <c r="V159" s="34"/>
      <c r="W159" s="7"/>
      <c r="X159" s="7"/>
      <c r="AA159" s="29"/>
      <c r="AB159" s="29"/>
      <c r="AC159" s="29"/>
      <c r="AD159" s="29"/>
      <c r="AE159" s="29"/>
      <c r="AH159" s="29"/>
      <c r="AI159" s="29"/>
      <c r="AJ159" s="29"/>
      <c r="AK159" s="29"/>
      <c r="AM159" s="10">
        <f t="shared" si="77"/>
        <v>0</v>
      </c>
      <c r="AN159" s="10">
        <f t="shared" si="78"/>
        <v>0</v>
      </c>
      <c r="AO159" s="127"/>
      <c r="AP159" s="10"/>
      <c r="AQ159" s="112"/>
      <c r="AR159" s="113"/>
      <c r="AS159" s="112"/>
      <c r="AT159" s="113"/>
      <c r="AU159" s="112"/>
      <c r="AV159" s="113"/>
      <c r="AW159" s="112"/>
      <c r="AX159" s="113"/>
      <c r="AY159" s="112"/>
      <c r="AZ159" s="113">
        <f t="shared" si="79"/>
        <v>0</v>
      </c>
      <c r="BA159" s="112"/>
      <c r="BB159" s="113">
        <f t="shared" si="80"/>
        <v>0</v>
      </c>
      <c r="BC159" s="112"/>
      <c r="BD159" s="113">
        <f t="shared" si="81"/>
        <v>0</v>
      </c>
      <c r="BE159" s="112"/>
      <c r="BF159" s="113">
        <f t="shared" si="82"/>
        <v>0</v>
      </c>
      <c r="BG159" s="112"/>
      <c r="BH159" s="113">
        <f t="shared" si="83"/>
        <v>0</v>
      </c>
      <c r="BI159" s="112"/>
      <c r="BJ159" s="113">
        <f t="shared" si="84"/>
        <v>0</v>
      </c>
      <c r="BK159" s="112"/>
      <c r="BL159" s="113">
        <f t="shared" si="85"/>
        <v>0</v>
      </c>
      <c r="BM159" s="112"/>
      <c r="BN159" s="113">
        <f t="shared" si="86"/>
        <v>0</v>
      </c>
      <c r="BO159" s="112"/>
      <c r="BP159" s="113">
        <f t="shared" si="87"/>
        <v>0</v>
      </c>
      <c r="BQ159" s="112"/>
      <c r="BR159" s="113">
        <f t="shared" si="88"/>
        <v>0</v>
      </c>
    </row>
    <row r="160" spans="1:70" x14ac:dyDescent="0.3">
      <c r="A160" s="133" t="s">
        <v>41</v>
      </c>
      <c r="B160" s="133" t="s">
        <v>182</v>
      </c>
      <c r="C160" s="133"/>
      <c r="D160" s="133" t="s">
        <v>177</v>
      </c>
      <c r="E160" s="133" t="s">
        <v>120</v>
      </c>
      <c r="F160" s="133">
        <v>2012</v>
      </c>
      <c r="G160" s="138"/>
      <c r="H160" s="139"/>
      <c r="I160" s="133"/>
      <c r="K160" s="10"/>
      <c r="L160" s="10"/>
      <c r="M160" s="89"/>
      <c r="N160" s="11"/>
      <c r="T160" s="34"/>
      <c r="U160" s="7"/>
      <c r="V160" s="34"/>
      <c r="W160" s="7"/>
      <c r="X160" s="7"/>
      <c r="AA160" s="29"/>
      <c r="AB160" s="29"/>
      <c r="AC160" s="29"/>
      <c r="AD160" s="29"/>
      <c r="AE160" s="29"/>
      <c r="AH160" s="29"/>
      <c r="AI160" s="29"/>
      <c r="AJ160" s="29"/>
      <c r="AK160" s="29"/>
      <c r="AM160" s="10">
        <f t="shared" si="77"/>
        <v>0</v>
      </c>
      <c r="AN160" s="10">
        <f t="shared" si="78"/>
        <v>0</v>
      </c>
      <c r="AO160" s="127"/>
      <c r="AP160" s="10"/>
      <c r="AQ160" s="112"/>
      <c r="AR160" s="113"/>
      <c r="AS160" s="112"/>
      <c r="AT160" s="113"/>
      <c r="AU160" s="112"/>
      <c r="AV160" s="113"/>
      <c r="AW160" s="112"/>
      <c r="AX160" s="113"/>
      <c r="AY160" s="112"/>
      <c r="AZ160" s="113">
        <f t="shared" si="79"/>
        <v>0</v>
      </c>
      <c r="BA160" s="112"/>
      <c r="BB160" s="113">
        <f t="shared" si="80"/>
        <v>0</v>
      </c>
      <c r="BC160" s="112"/>
      <c r="BD160" s="113">
        <f t="shared" si="81"/>
        <v>0</v>
      </c>
      <c r="BE160" s="112"/>
      <c r="BF160" s="113">
        <f t="shared" si="82"/>
        <v>0</v>
      </c>
      <c r="BG160" s="112"/>
      <c r="BH160" s="113">
        <f t="shared" si="83"/>
        <v>0</v>
      </c>
      <c r="BI160" s="112"/>
      <c r="BJ160" s="113">
        <f t="shared" si="84"/>
        <v>0</v>
      </c>
      <c r="BK160" s="112"/>
      <c r="BL160" s="113">
        <f t="shared" si="85"/>
        <v>0</v>
      </c>
      <c r="BM160" s="112"/>
      <c r="BN160" s="113">
        <f t="shared" si="86"/>
        <v>0</v>
      </c>
      <c r="BO160" s="112"/>
      <c r="BP160" s="113">
        <f t="shared" si="87"/>
        <v>0</v>
      </c>
      <c r="BQ160" s="112"/>
      <c r="BR160" s="113">
        <f t="shared" si="88"/>
        <v>0</v>
      </c>
    </row>
    <row r="161" spans="1:70" x14ac:dyDescent="0.3">
      <c r="A161" s="133"/>
      <c r="B161" s="133"/>
      <c r="C161" s="133"/>
      <c r="D161" s="133"/>
      <c r="E161" s="133"/>
      <c r="F161" s="133"/>
      <c r="G161" s="138"/>
      <c r="H161" s="141"/>
      <c r="I161" s="133"/>
      <c r="M161" s="92"/>
      <c r="T161" s="34"/>
      <c r="U161" s="7"/>
      <c r="V161" s="34"/>
      <c r="W161" s="7"/>
      <c r="X161" s="7"/>
      <c r="AA161" s="29"/>
      <c r="AB161" s="29"/>
      <c r="AC161" s="29"/>
      <c r="AD161" s="29"/>
      <c r="AE161" s="29"/>
      <c r="AH161" s="29"/>
      <c r="AI161" s="29"/>
      <c r="AJ161" s="29"/>
      <c r="AK161" s="29"/>
      <c r="AM161" s="10">
        <f t="shared" si="77"/>
        <v>0</v>
      </c>
      <c r="AN161" s="10">
        <f t="shared" si="78"/>
        <v>0</v>
      </c>
      <c r="AO161" s="127"/>
      <c r="AP161" s="10"/>
      <c r="AQ161" s="112"/>
      <c r="AR161" s="113"/>
      <c r="AS161" s="112"/>
      <c r="AT161" s="113"/>
      <c r="AU161" s="112"/>
      <c r="AV161" s="113"/>
      <c r="AW161" s="112"/>
      <c r="AX161" s="113"/>
      <c r="AY161" s="112"/>
      <c r="AZ161" s="113">
        <f t="shared" si="79"/>
        <v>0</v>
      </c>
      <c r="BA161" s="112"/>
      <c r="BB161" s="113">
        <f t="shared" si="80"/>
        <v>0</v>
      </c>
      <c r="BC161" s="112"/>
      <c r="BD161" s="113">
        <f t="shared" si="81"/>
        <v>0</v>
      </c>
      <c r="BE161" s="112"/>
      <c r="BF161" s="113">
        <f t="shared" si="82"/>
        <v>0</v>
      </c>
      <c r="BG161" s="112"/>
      <c r="BH161" s="113">
        <f t="shared" si="83"/>
        <v>0</v>
      </c>
      <c r="BI161" s="112"/>
      <c r="BJ161" s="113">
        <f t="shared" si="84"/>
        <v>0</v>
      </c>
      <c r="BK161" s="112"/>
      <c r="BL161" s="113">
        <f t="shared" si="85"/>
        <v>0</v>
      </c>
      <c r="BM161" s="112"/>
      <c r="BN161" s="113">
        <f t="shared" si="86"/>
        <v>0</v>
      </c>
      <c r="BO161" s="112"/>
      <c r="BP161" s="113">
        <f t="shared" si="87"/>
        <v>0</v>
      </c>
      <c r="BQ161" s="112"/>
      <c r="BR161" s="113">
        <f t="shared" si="88"/>
        <v>0</v>
      </c>
    </row>
    <row r="162" spans="1:70" ht="18" x14ac:dyDescent="0.3">
      <c r="A162" s="153" t="s">
        <v>370</v>
      </c>
      <c r="B162" s="153"/>
      <c r="C162" s="153"/>
      <c r="D162" s="153"/>
      <c r="E162" s="153"/>
      <c r="F162" s="153"/>
      <c r="G162" s="153"/>
      <c r="H162" s="153"/>
      <c r="I162" s="153"/>
      <c r="J162" s="104"/>
      <c r="K162" s="104"/>
      <c r="L162" s="104"/>
      <c r="M162" s="90"/>
      <c r="N162" s="99"/>
      <c r="T162" s="34"/>
      <c r="U162" s="7"/>
      <c r="V162" s="34"/>
      <c r="W162" s="7"/>
      <c r="X162" s="7"/>
      <c r="AA162" s="29"/>
      <c r="AB162" s="29"/>
      <c r="AC162" s="29"/>
      <c r="AD162" s="29"/>
      <c r="AE162" s="29"/>
      <c r="AH162" s="29"/>
      <c r="AI162" s="29"/>
      <c r="AK162" s="7"/>
      <c r="AM162" s="10">
        <f t="shared" si="77"/>
        <v>0</v>
      </c>
      <c r="AN162" s="10">
        <f t="shared" si="78"/>
        <v>0</v>
      </c>
      <c r="AO162" s="127"/>
      <c r="AP162" s="10"/>
      <c r="AQ162" s="112"/>
      <c r="AR162" s="113"/>
      <c r="AS162" s="112"/>
      <c r="AT162" s="113"/>
      <c r="AU162" s="112"/>
      <c r="AV162" s="113"/>
      <c r="AW162" s="112"/>
      <c r="AX162" s="113"/>
      <c r="AY162" s="112"/>
      <c r="AZ162" s="113">
        <f t="shared" si="79"/>
        <v>0</v>
      </c>
      <c r="BA162" s="112"/>
      <c r="BB162" s="113">
        <f t="shared" si="80"/>
        <v>0</v>
      </c>
      <c r="BC162" s="112"/>
      <c r="BD162" s="113">
        <f t="shared" si="81"/>
        <v>0</v>
      </c>
      <c r="BE162" s="112"/>
      <c r="BF162" s="113">
        <f t="shared" si="82"/>
        <v>0</v>
      </c>
      <c r="BG162" s="112"/>
      <c r="BH162" s="113">
        <f t="shared" si="83"/>
        <v>0</v>
      </c>
      <c r="BI162" s="112"/>
      <c r="BJ162" s="113">
        <f t="shared" si="84"/>
        <v>0</v>
      </c>
      <c r="BK162" s="112"/>
      <c r="BL162" s="113">
        <f t="shared" si="85"/>
        <v>0</v>
      </c>
      <c r="BM162" s="112"/>
      <c r="BN162" s="113">
        <f t="shared" si="86"/>
        <v>0</v>
      </c>
      <c r="BO162" s="112"/>
      <c r="BP162" s="113">
        <f t="shared" si="87"/>
        <v>0</v>
      </c>
      <c r="BQ162" s="112"/>
      <c r="BR162" s="113">
        <f t="shared" si="88"/>
        <v>0</v>
      </c>
    </row>
    <row r="163" spans="1:70" ht="18" x14ac:dyDescent="0.3">
      <c r="A163" s="153"/>
      <c r="B163" s="153"/>
      <c r="C163" s="153"/>
      <c r="D163" s="153"/>
      <c r="E163" s="153"/>
      <c r="F163" s="153"/>
      <c r="G163" s="153"/>
      <c r="H163" s="153"/>
      <c r="I163" s="153"/>
      <c r="J163" s="104"/>
      <c r="K163" s="104"/>
      <c r="L163" s="104"/>
      <c r="M163" s="90"/>
      <c r="N163" s="99"/>
      <c r="T163" s="34"/>
      <c r="U163" s="7"/>
      <c r="V163" s="34"/>
      <c r="W163" s="7"/>
      <c r="X163" s="7"/>
      <c r="AA163" s="29"/>
      <c r="AB163" s="29"/>
      <c r="AC163" s="29"/>
      <c r="AD163" s="29"/>
      <c r="AE163" s="29"/>
      <c r="AH163" s="29"/>
      <c r="AI163" s="29"/>
      <c r="AK163" s="7"/>
      <c r="AM163" s="10">
        <f t="shared" si="77"/>
        <v>0</v>
      </c>
      <c r="AN163" s="10">
        <f t="shared" si="78"/>
        <v>0</v>
      </c>
      <c r="AO163" s="127"/>
      <c r="AP163" s="10"/>
      <c r="AQ163" s="112"/>
      <c r="AR163" s="113"/>
      <c r="AS163" s="112"/>
      <c r="AT163" s="113"/>
      <c r="AU163" s="112"/>
      <c r="AV163" s="113"/>
      <c r="AW163" s="112"/>
      <c r="AX163" s="113"/>
      <c r="AY163" s="112"/>
      <c r="AZ163" s="113">
        <f t="shared" si="79"/>
        <v>0</v>
      </c>
      <c r="BA163" s="112"/>
      <c r="BB163" s="113">
        <f t="shared" si="80"/>
        <v>0</v>
      </c>
      <c r="BC163" s="112"/>
      <c r="BD163" s="113">
        <f t="shared" si="81"/>
        <v>0</v>
      </c>
      <c r="BE163" s="112"/>
      <c r="BF163" s="113">
        <f t="shared" si="82"/>
        <v>0</v>
      </c>
      <c r="BG163" s="112"/>
      <c r="BH163" s="113">
        <f t="shared" si="83"/>
        <v>0</v>
      </c>
      <c r="BI163" s="112"/>
      <c r="BJ163" s="113">
        <f t="shared" si="84"/>
        <v>0</v>
      </c>
      <c r="BK163" s="112"/>
      <c r="BL163" s="113">
        <f t="shared" si="85"/>
        <v>0</v>
      </c>
      <c r="BM163" s="112"/>
      <c r="BN163" s="113">
        <f t="shared" si="86"/>
        <v>0</v>
      </c>
      <c r="BO163" s="112"/>
      <c r="BP163" s="113">
        <f t="shared" si="87"/>
        <v>0</v>
      </c>
      <c r="BQ163" s="112"/>
      <c r="BR163" s="113">
        <f t="shared" si="88"/>
        <v>0</v>
      </c>
    </row>
    <row r="164" spans="1:70" x14ac:dyDescent="0.3">
      <c r="A164" s="137" t="s">
        <v>371</v>
      </c>
      <c r="B164" s="133" t="s">
        <v>222</v>
      </c>
      <c r="C164" s="133"/>
      <c r="D164" s="142" t="s">
        <v>375</v>
      </c>
      <c r="E164" s="133"/>
      <c r="F164" s="133"/>
      <c r="G164" s="138" t="s">
        <v>235</v>
      </c>
      <c r="H164" s="141">
        <v>11.55</v>
      </c>
      <c r="I164" s="133"/>
      <c r="K164" s="132">
        <v>12</v>
      </c>
      <c r="L164" s="10">
        <f>H164*K164</f>
        <v>138.60000000000002</v>
      </c>
      <c r="M164" s="89">
        <f>K164*AI164</f>
        <v>736.96285714285716</v>
      </c>
      <c r="N164" s="11">
        <v>0</v>
      </c>
      <c r="P164" s="12">
        <v>70</v>
      </c>
      <c r="Q164" s="12">
        <v>50</v>
      </c>
      <c r="R164" s="5">
        <f>H164+0.9</f>
        <v>12.450000000000001</v>
      </c>
      <c r="S164" s="7">
        <f>R164/$S$9</f>
        <v>15.5625</v>
      </c>
      <c r="T164" s="34">
        <f>1-S164/Q164</f>
        <v>0.68874999999999997</v>
      </c>
      <c r="U164" s="13">
        <f>R164/$U$9</f>
        <v>17.785714285714288</v>
      </c>
      <c r="V164" s="34">
        <f>1-U164/Q164</f>
        <v>0.64428571428571424</v>
      </c>
      <c r="W164" s="7">
        <f>S164*$D$2</f>
        <v>20.853750000000002</v>
      </c>
      <c r="X164" s="13">
        <f>U164*$D$2</f>
        <v>23.832857142857147</v>
      </c>
      <c r="Z164" s="7">
        <f>(R164*$D$3)+1.9+0.2</f>
        <v>23.389499999999998</v>
      </c>
      <c r="AA164" s="29">
        <f>Z164/$AA$9</f>
        <v>29.236874999999998</v>
      </c>
      <c r="AB164" s="35">
        <f>Z164/$AB$9</f>
        <v>33.41357142857143</v>
      </c>
      <c r="AC164" s="35">
        <f>AB164/$D$3</f>
        <v>19.540100250626569</v>
      </c>
      <c r="AD164" s="29">
        <f t="shared" ref="AD164:AE167" si="91">AA164/$D$4</f>
        <v>23.021161417322833</v>
      </c>
      <c r="AE164" s="35">
        <f t="shared" si="91"/>
        <v>26.309898762654669</v>
      </c>
      <c r="AG164" s="7">
        <f>Z164+19.6</f>
        <v>42.9895</v>
      </c>
      <c r="AH164" s="29">
        <f>AG164/$AH$9</f>
        <v>53.736874999999998</v>
      </c>
      <c r="AI164" s="35">
        <f>AG164/$AI$9</f>
        <v>61.41357142857143</v>
      </c>
      <c r="AJ164" s="29">
        <f>(AG164/$AJ$9)*$AJ$10</f>
        <v>57.498456250000004</v>
      </c>
      <c r="AK164" s="35">
        <f>(AG164/$AK$9)*$AK$10</f>
        <v>73.013912698412696</v>
      </c>
      <c r="AM164" s="10">
        <f t="shared" si="77"/>
        <v>12</v>
      </c>
      <c r="AN164" s="10">
        <f t="shared" si="78"/>
        <v>0</v>
      </c>
      <c r="AO164" s="127">
        <v>12</v>
      </c>
      <c r="AP164" s="10"/>
      <c r="AQ164" s="112"/>
      <c r="AR164" s="113"/>
      <c r="AS164" s="112"/>
      <c r="AT164" s="113"/>
      <c r="AU164" s="112"/>
      <c r="AV164" s="113"/>
      <c r="AW164" s="112"/>
      <c r="AX164" s="113"/>
      <c r="AY164" s="112"/>
      <c r="AZ164" s="113">
        <f t="shared" si="79"/>
        <v>0</v>
      </c>
      <c r="BA164" s="112"/>
      <c r="BB164" s="113">
        <f t="shared" si="80"/>
        <v>0</v>
      </c>
      <c r="BC164" s="112"/>
      <c r="BD164" s="113">
        <f t="shared" si="81"/>
        <v>0</v>
      </c>
      <c r="BE164" s="112"/>
      <c r="BF164" s="113">
        <f t="shared" si="82"/>
        <v>0</v>
      </c>
      <c r="BG164" s="112"/>
      <c r="BH164" s="113">
        <f t="shared" si="83"/>
        <v>0</v>
      </c>
      <c r="BI164" s="112"/>
      <c r="BJ164" s="113">
        <f t="shared" si="84"/>
        <v>0</v>
      </c>
      <c r="BK164" s="112"/>
      <c r="BL164" s="113">
        <f t="shared" si="85"/>
        <v>0</v>
      </c>
      <c r="BM164" s="112"/>
      <c r="BN164" s="113">
        <f t="shared" si="86"/>
        <v>0</v>
      </c>
      <c r="BO164" s="112"/>
      <c r="BP164" s="113">
        <f t="shared" si="87"/>
        <v>0</v>
      </c>
      <c r="BQ164" s="112"/>
      <c r="BR164" s="113">
        <f t="shared" si="88"/>
        <v>0</v>
      </c>
    </row>
    <row r="165" spans="1:70" x14ac:dyDescent="0.3">
      <c r="A165" s="137" t="s">
        <v>372</v>
      </c>
      <c r="B165" s="133" t="s">
        <v>222</v>
      </c>
      <c r="C165" s="133"/>
      <c r="D165" s="137" t="s">
        <v>375</v>
      </c>
      <c r="E165" s="133"/>
      <c r="F165" s="133"/>
      <c r="G165" s="138" t="s">
        <v>235</v>
      </c>
      <c r="H165" s="141">
        <v>12.65</v>
      </c>
      <c r="I165" s="133"/>
      <c r="K165" s="132">
        <v>120</v>
      </c>
      <c r="L165" s="10">
        <f>H165*K165</f>
        <v>1518</v>
      </c>
      <c r="M165" s="89">
        <f>K165*AI165</f>
        <v>7692.0857142857149</v>
      </c>
      <c r="N165" s="11">
        <v>0</v>
      </c>
      <c r="O165" s="12">
        <v>62</v>
      </c>
      <c r="P165" s="12">
        <v>120</v>
      </c>
      <c r="Q165" s="12">
        <v>100</v>
      </c>
      <c r="R165" s="5">
        <f>H165+0.9</f>
        <v>13.55</v>
      </c>
      <c r="S165" s="7">
        <f>R165/$S$9</f>
        <v>16.9375</v>
      </c>
      <c r="T165" s="34">
        <f>1-S165/Q165</f>
        <v>0.83062499999999995</v>
      </c>
      <c r="U165" s="13">
        <f>R165/$U$9</f>
        <v>19.357142857142858</v>
      </c>
      <c r="V165" s="34">
        <f>1-U165/Q165</f>
        <v>0.80642857142857138</v>
      </c>
      <c r="W165" s="7">
        <f>S165*$D$2</f>
        <v>22.696250000000003</v>
      </c>
      <c r="X165" s="13">
        <f>U165*$D$2</f>
        <v>25.938571428571432</v>
      </c>
      <c r="Z165" s="7">
        <f>(R165*$D$3)+1.9+0.2</f>
        <v>25.270499999999998</v>
      </c>
      <c r="AA165" s="29">
        <f>Z165/$AA$9</f>
        <v>31.588124999999998</v>
      </c>
      <c r="AB165" s="35">
        <f>Z165/$AB$9</f>
        <v>36.100714285714282</v>
      </c>
      <c r="AC165" s="35">
        <f>AB165/$D$3</f>
        <v>21.111528822055135</v>
      </c>
      <c r="AD165" s="29">
        <f t="shared" si="91"/>
        <v>24.872539370078737</v>
      </c>
      <c r="AE165" s="35">
        <f t="shared" si="91"/>
        <v>28.425759280089984</v>
      </c>
      <c r="AG165" s="7">
        <f>Z165+19.6</f>
        <v>44.8705</v>
      </c>
      <c r="AH165" s="29">
        <f>AG165/$AH$9</f>
        <v>56.088124999999998</v>
      </c>
      <c r="AI165" s="35">
        <f>AG165/$AI$9</f>
        <v>64.10071428571429</v>
      </c>
      <c r="AJ165" s="29">
        <f>(AG165/$AJ$9)*$AJ$10</f>
        <v>60.01429375</v>
      </c>
      <c r="AK165" s="35">
        <f>(AG165/$AK$9)*$AK$10</f>
        <v>76.20862698412698</v>
      </c>
      <c r="AM165" s="10">
        <f t="shared" si="77"/>
        <v>120</v>
      </c>
      <c r="AN165" s="10">
        <f t="shared" si="78"/>
        <v>0</v>
      </c>
      <c r="AO165" s="127">
        <v>60</v>
      </c>
      <c r="AP165" s="10"/>
      <c r="AQ165" s="112"/>
      <c r="AR165" s="113"/>
      <c r="AS165" s="112"/>
      <c r="AT165" s="113"/>
      <c r="AU165" s="112"/>
      <c r="AV165" s="113"/>
      <c r="AW165" s="112"/>
      <c r="AX165" s="113"/>
      <c r="AY165" s="112"/>
      <c r="AZ165" s="113">
        <f t="shared" si="79"/>
        <v>0</v>
      </c>
      <c r="BA165" s="112"/>
      <c r="BB165" s="113">
        <f t="shared" si="80"/>
        <v>0</v>
      </c>
      <c r="BC165" s="112"/>
      <c r="BD165" s="113">
        <f t="shared" si="81"/>
        <v>0</v>
      </c>
      <c r="BE165" s="112"/>
      <c r="BF165" s="113">
        <f>BE165*AL165</f>
        <v>0</v>
      </c>
      <c r="BG165" s="112"/>
      <c r="BH165" s="113">
        <f t="shared" si="83"/>
        <v>0</v>
      </c>
      <c r="BI165" s="112"/>
      <c r="BJ165" s="113">
        <f t="shared" si="84"/>
        <v>0</v>
      </c>
      <c r="BK165" s="112"/>
      <c r="BL165" s="113">
        <f t="shared" si="85"/>
        <v>0</v>
      </c>
      <c r="BM165" s="112"/>
      <c r="BN165" s="113">
        <f t="shared" si="86"/>
        <v>0</v>
      </c>
      <c r="BO165" s="112"/>
      <c r="BP165" s="113">
        <f t="shared" si="87"/>
        <v>0</v>
      </c>
      <c r="BQ165" s="112"/>
      <c r="BR165" s="113">
        <f t="shared" si="88"/>
        <v>0</v>
      </c>
    </row>
    <row r="166" spans="1:70" x14ac:dyDescent="0.3">
      <c r="A166" s="137" t="s">
        <v>372</v>
      </c>
      <c r="B166" s="133" t="s">
        <v>374</v>
      </c>
      <c r="C166" s="133"/>
      <c r="D166" s="137" t="s">
        <v>375</v>
      </c>
      <c r="E166" s="133"/>
      <c r="F166" s="133"/>
      <c r="G166" s="138" t="s">
        <v>235</v>
      </c>
      <c r="H166" s="141">
        <v>25.45</v>
      </c>
      <c r="I166" s="133"/>
      <c r="K166" s="132">
        <v>12</v>
      </c>
      <c r="L166" s="10">
        <f>H166*K166</f>
        <v>305.39999999999998</v>
      </c>
      <c r="M166" s="89">
        <f>K166*AI166</f>
        <v>1144.4314285714286</v>
      </c>
      <c r="N166" s="11">
        <v>0</v>
      </c>
      <c r="O166" s="12">
        <v>69</v>
      </c>
      <c r="P166" s="12">
        <v>150</v>
      </c>
      <c r="Q166" s="12">
        <v>120</v>
      </c>
      <c r="R166" s="5">
        <f>H166+0.9</f>
        <v>26.349999999999998</v>
      </c>
      <c r="S166" s="7">
        <f>R166/$S$9</f>
        <v>32.937499999999993</v>
      </c>
      <c r="T166" s="34">
        <f>1-S166/Q166</f>
        <v>0.72552083333333339</v>
      </c>
      <c r="U166" s="13">
        <f>R166/$U$9</f>
        <v>37.642857142857139</v>
      </c>
      <c r="V166" s="34">
        <f>1-U166/Q166</f>
        <v>0.68630952380952381</v>
      </c>
      <c r="W166" s="7">
        <f>S166*$D$2</f>
        <v>44.13624999999999</v>
      </c>
      <c r="X166" s="13">
        <f>U166*$D$2</f>
        <v>50.441428571428567</v>
      </c>
      <c r="Z166" s="7">
        <f>(R166*$D$3)+1.9+0.2</f>
        <v>47.158499999999997</v>
      </c>
      <c r="AA166" s="29">
        <f>Z166/$AA$9</f>
        <v>58.94812499999999</v>
      </c>
      <c r="AB166" s="35">
        <f>Z166/$AB$9</f>
        <v>67.369285714285709</v>
      </c>
      <c r="AC166" s="35">
        <f>AB166/$D$3</f>
        <v>39.39724310776942</v>
      </c>
      <c r="AD166" s="29">
        <f t="shared" si="91"/>
        <v>46.415846456692904</v>
      </c>
      <c r="AE166" s="35">
        <f t="shared" si="91"/>
        <v>53.046681664791898</v>
      </c>
      <c r="AG166" s="7">
        <f>Z166+19.6</f>
        <v>66.758499999999998</v>
      </c>
      <c r="AH166" s="29">
        <f>AG166/$AH$9</f>
        <v>83.44812499999999</v>
      </c>
      <c r="AI166" s="35">
        <f>AG166/$AI$9</f>
        <v>95.369285714285724</v>
      </c>
      <c r="AJ166" s="29">
        <f>(AG166/$AJ$9)*$AJ$10</f>
        <v>89.289493749999991</v>
      </c>
      <c r="AK166" s="35">
        <f>(AG166/$AK$9)*$AK$10</f>
        <v>113.38348412698413</v>
      </c>
      <c r="AM166" s="10">
        <f t="shared" si="77"/>
        <v>12</v>
      </c>
      <c r="AN166" s="10">
        <f t="shared" si="78"/>
        <v>0</v>
      </c>
      <c r="AO166" s="127">
        <v>6</v>
      </c>
      <c r="AP166" s="10"/>
      <c r="AQ166" s="112"/>
      <c r="AR166" s="113"/>
      <c r="AS166" s="112"/>
      <c r="AT166" s="113"/>
      <c r="AU166" s="112"/>
      <c r="AV166" s="113"/>
      <c r="AW166" s="112"/>
      <c r="AX166" s="113"/>
      <c r="AY166" s="112"/>
      <c r="AZ166" s="113">
        <f t="shared" si="79"/>
        <v>0</v>
      </c>
      <c r="BA166" s="112"/>
      <c r="BB166" s="113">
        <f t="shared" si="80"/>
        <v>0</v>
      </c>
      <c r="BC166" s="112"/>
      <c r="BD166" s="113">
        <f t="shared" si="81"/>
        <v>0</v>
      </c>
      <c r="BE166" s="112"/>
      <c r="BF166" s="113">
        <f t="shared" si="82"/>
        <v>0</v>
      </c>
      <c r="BG166" s="112"/>
      <c r="BH166" s="113">
        <f t="shared" si="83"/>
        <v>0</v>
      </c>
      <c r="BI166" s="112"/>
      <c r="BJ166" s="113">
        <f t="shared" si="84"/>
        <v>0</v>
      </c>
      <c r="BK166" s="112"/>
      <c r="BL166" s="113">
        <f t="shared" si="85"/>
        <v>0</v>
      </c>
      <c r="BM166" s="112"/>
      <c r="BN166" s="113">
        <f t="shared" si="86"/>
        <v>0</v>
      </c>
      <c r="BO166" s="112"/>
      <c r="BP166" s="113">
        <f t="shared" si="87"/>
        <v>0</v>
      </c>
      <c r="BQ166" s="112"/>
      <c r="BR166" s="113">
        <f t="shared" si="88"/>
        <v>0</v>
      </c>
    </row>
    <row r="167" spans="1:70" x14ac:dyDescent="0.3">
      <c r="A167" s="137" t="s">
        <v>373</v>
      </c>
      <c r="B167" s="133" t="s">
        <v>222</v>
      </c>
      <c r="C167" s="133"/>
      <c r="D167" s="137" t="s">
        <v>375</v>
      </c>
      <c r="E167" s="133"/>
      <c r="F167" s="133"/>
      <c r="G167" s="138" t="s">
        <v>235</v>
      </c>
      <c r="H167" s="141">
        <v>13.2</v>
      </c>
      <c r="I167" s="133"/>
      <c r="K167" s="132">
        <v>60</v>
      </c>
      <c r="L167" s="10">
        <f>H167*K167</f>
        <v>792</v>
      </c>
      <c r="M167" s="89">
        <f>K167*AI167</f>
        <v>3926.6571428571428</v>
      </c>
      <c r="N167" s="11">
        <v>0</v>
      </c>
      <c r="O167" s="12">
        <v>84</v>
      </c>
      <c r="P167" s="12">
        <v>170</v>
      </c>
      <c r="Q167" s="12">
        <v>135</v>
      </c>
      <c r="R167" s="5">
        <f>H167+0.9</f>
        <v>14.1</v>
      </c>
      <c r="S167" s="7">
        <f>R167/$S$9</f>
        <v>17.625</v>
      </c>
      <c r="T167" s="34">
        <f>1-S167/Q167</f>
        <v>0.86944444444444446</v>
      </c>
      <c r="U167" s="13">
        <f>R167/$U$9</f>
        <v>20.142857142857142</v>
      </c>
      <c r="V167" s="34">
        <f>1-U167/Q167</f>
        <v>0.85079365079365077</v>
      </c>
      <c r="W167" s="7">
        <f>S167*$D$2</f>
        <v>23.6175</v>
      </c>
      <c r="X167" s="13">
        <f>U167*$D$2</f>
        <v>26.991428571428571</v>
      </c>
      <c r="Z167" s="7">
        <f>(R167*$D$3)+1.9+0.2</f>
        <v>26.210999999999999</v>
      </c>
      <c r="AA167" s="29">
        <f>Z167/$AA$9</f>
        <v>32.763749999999995</v>
      </c>
      <c r="AB167" s="35">
        <f>Z167/$AB$9</f>
        <v>37.444285714285712</v>
      </c>
      <c r="AC167" s="35">
        <f>AB167/$D$3</f>
        <v>21.897243107769423</v>
      </c>
      <c r="AD167" s="29">
        <f t="shared" si="91"/>
        <v>25.798228346456689</v>
      </c>
      <c r="AE167" s="35">
        <f t="shared" si="91"/>
        <v>29.483689538807646</v>
      </c>
      <c r="AG167" s="7">
        <f>Z167+19.6</f>
        <v>45.811</v>
      </c>
      <c r="AH167" s="29">
        <f>AG167/$AH$9</f>
        <v>57.263749999999995</v>
      </c>
      <c r="AI167" s="35">
        <f>AG167/$AI$9</f>
        <v>65.444285714285712</v>
      </c>
      <c r="AJ167" s="29">
        <f>(AG167/$AJ$9)*$AJ$10</f>
        <v>61.272212499999995</v>
      </c>
      <c r="AK167" s="35">
        <f>(AG167/$AK$9)*$AK$10</f>
        <v>77.805984126984129</v>
      </c>
      <c r="AM167" s="10">
        <f t="shared" si="77"/>
        <v>60</v>
      </c>
      <c r="AN167" s="10">
        <f t="shared" si="78"/>
        <v>0</v>
      </c>
      <c r="AO167" s="127">
        <v>30</v>
      </c>
      <c r="AP167" s="10"/>
      <c r="AQ167" s="112"/>
      <c r="AR167" s="113"/>
      <c r="AS167" s="112"/>
      <c r="AT167" s="113"/>
      <c r="AU167" s="112"/>
      <c r="AV167" s="113"/>
      <c r="AW167" s="112"/>
      <c r="AX167" s="113"/>
      <c r="AY167" s="112"/>
      <c r="AZ167" s="113">
        <f t="shared" si="79"/>
        <v>0</v>
      </c>
      <c r="BA167" s="112"/>
      <c r="BB167" s="113">
        <f t="shared" si="80"/>
        <v>0</v>
      </c>
      <c r="BC167" s="112"/>
      <c r="BD167" s="113">
        <f t="shared" si="81"/>
        <v>0</v>
      </c>
      <c r="BE167" s="112"/>
      <c r="BF167" s="113">
        <f t="shared" si="82"/>
        <v>0</v>
      </c>
      <c r="BG167" s="112"/>
      <c r="BH167" s="113">
        <f t="shared" si="83"/>
        <v>0</v>
      </c>
      <c r="BI167" s="112"/>
      <c r="BJ167" s="113">
        <f t="shared" si="84"/>
        <v>0</v>
      </c>
      <c r="BK167" s="112"/>
      <c r="BL167" s="113">
        <f t="shared" si="85"/>
        <v>0</v>
      </c>
      <c r="BM167" s="112"/>
      <c r="BN167" s="113">
        <f t="shared" si="86"/>
        <v>0</v>
      </c>
      <c r="BO167" s="112"/>
      <c r="BP167" s="113">
        <f t="shared" si="87"/>
        <v>0</v>
      </c>
      <c r="BQ167" s="112"/>
      <c r="BR167" s="113">
        <f t="shared" si="88"/>
        <v>0</v>
      </c>
    </row>
    <row r="168" spans="1:70" x14ac:dyDescent="0.3">
      <c r="A168" s="133"/>
      <c r="B168" s="133"/>
      <c r="C168" s="133"/>
      <c r="D168" s="133"/>
      <c r="E168" s="133"/>
      <c r="F168" s="133"/>
      <c r="G168" s="138"/>
      <c r="H168" s="141"/>
      <c r="I168" s="133"/>
      <c r="M168" s="92"/>
      <c r="T168" s="34"/>
      <c r="U168" s="7"/>
      <c r="V168" s="34"/>
      <c r="W168" s="7"/>
      <c r="X168" s="7"/>
      <c r="AA168" s="29"/>
      <c r="AB168" s="29"/>
      <c r="AC168" s="29"/>
      <c r="AD168" s="29"/>
      <c r="AE168" s="29"/>
      <c r="AH168" s="29"/>
      <c r="AI168" s="29"/>
      <c r="AJ168" s="29"/>
      <c r="AK168" s="29"/>
      <c r="AM168" s="10">
        <f t="shared" si="77"/>
        <v>0</v>
      </c>
      <c r="AN168" s="10">
        <f t="shared" si="78"/>
        <v>0</v>
      </c>
      <c r="AO168" s="127"/>
      <c r="AP168" s="10"/>
      <c r="AQ168" s="112"/>
      <c r="AR168" s="113"/>
      <c r="AS168" s="112"/>
      <c r="AT168" s="113"/>
      <c r="AU168" s="112"/>
      <c r="AV168" s="113"/>
      <c r="AW168" s="112"/>
      <c r="AX168" s="113"/>
      <c r="AY168" s="112"/>
      <c r="AZ168" s="113">
        <f t="shared" si="79"/>
        <v>0</v>
      </c>
      <c r="BA168" s="112"/>
      <c r="BB168" s="113">
        <f t="shared" si="80"/>
        <v>0</v>
      </c>
      <c r="BC168" s="112"/>
      <c r="BD168" s="113">
        <f t="shared" si="81"/>
        <v>0</v>
      </c>
      <c r="BE168" s="112"/>
      <c r="BF168" s="113">
        <f t="shared" si="82"/>
        <v>0</v>
      </c>
      <c r="BG168" s="112"/>
      <c r="BH168" s="113">
        <f t="shared" si="83"/>
        <v>0</v>
      </c>
      <c r="BI168" s="112"/>
      <c r="BJ168" s="113">
        <f t="shared" si="84"/>
        <v>0</v>
      </c>
      <c r="BK168" s="112"/>
      <c r="BL168" s="113">
        <f t="shared" si="85"/>
        <v>0</v>
      </c>
      <c r="BM168" s="112"/>
      <c r="BN168" s="113">
        <f t="shared" si="86"/>
        <v>0</v>
      </c>
      <c r="BO168" s="112"/>
      <c r="BP168" s="113">
        <f t="shared" si="87"/>
        <v>0</v>
      </c>
      <c r="BQ168" s="112"/>
      <c r="BR168" s="113">
        <f t="shared" si="88"/>
        <v>0</v>
      </c>
    </row>
    <row r="169" spans="1:70" x14ac:dyDescent="0.3">
      <c r="A169" s="133"/>
      <c r="B169" s="133"/>
      <c r="C169" s="133"/>
      <c r="D169" s="133"/>
      <c r="E169" s="133"/>
      <c r="F169" s="133"/>
      <c r="G169" s="138"/>
      <c r="H169" s="141"/>
      <c r="I169" s="133"/>
      <c r="M169" s="92"/>
      <c r="T169" s="34"/>
      <c r="U169" s="7"/>
      <c r="V169" s="34"/>
      <c r="W169" s="7"/>
      <c r="X169" s="7"/>
      <c r="AA169" s="29"/>
      <c r="AB169" s="29"/>
      <c r="AC169" s="29"/>
      <c r="AD169" s="29"/>
      <c r="AE169" s="29"/>
      <c r="AH169" s="29"/>
      <c r="AI169" s="29"/>
      <c r="AK169" s="7"/>
      <c r="AM169" s="10">
        <f t="shared" si="77"/>
        <v>0</v>
      </c>
      <c r="AN169" s="10">
        <f t="shared" si="78"/>
        <v>0</v>
      </c>
      <c r="AO169" s="127"/>
      <c r="AP169" s="10"/>
      <c r="AQ169" s="112"/>
      <c r="AR169" s="113"/>
      <c r="AS169" s="112"/>
      <c r="AT169" s="113"/>
      <c r="AU169" s="112"/>
      <c r="AV169" s="113"/>
      <c r="AW169" s="112"/>
      <c r="AX169" s="113"/>
      <c r="AY169" s="112"/>
      <c r="AZ169" s="113">
        <f t="shared" si="79"/>
        <v>0</v>
      </c>
      <c r="BA169" s="112"/>
      <c r="BB169" s="113">
        <f t="shared" si="80"/>
        <v>0</v>
      </c>
      <c r="BC169" s="112"/>
      <c r="BD169" s="113">
        <f t="shared" si="81"/>
        <v>0</v>
      </c>
      <c r="BE169" s="112"/>
      <c r="BF169" s="113">
        <f t="shared" si="82"/>
        <v>0</v>
      </c>
      <c r="BG169" s="112"/>
      <c r="BH169" s="113">
        <f t="shared" si="83"/>
        <v>0</v>
      </c>
      <c r="BI169" s="112"/>
      <c r="BJ169" s="113">
        <f t="shared" si="84"/>
        <v>0</v>
      </c>
      <c r="BK169" s="112"/>
      <c r="BL169" s="113">
        <f t="shared" si="85"/>
        <v>0</v>
      </c>
      <c r="BM169" s="112"/>
      <c r="BN169" s="113">
        <f t="shared" si="86"/>
        <v>0</v>
      </c>
      <c r="BO169" s="112"/>
      <c r="BP169" s="113">
        <f t="shared" si="87"/>
        <v>0</v>
      </c>
      <c r="BQ169" s="112"/>
      <c r="BR169" s="113">
        <f t="shared" si="88"/>
        <v>0</v>
      </c>
    </row>
    <row r="170" spans="1:70" ht="18" x14ac:dyDescent="0.3">
      <c r="A170" s="153" t="s">
        <v>221</v>
      </c>
      <c r="B170" s="153"/>
      <c r="C170" s="153"/>
      <c r="D170" s="153"/>
      <c r="E170" s="153"/>
      <c r="F170" s="153"/>
      <c r="G170" s="153"/>
      <c r="H170" s="153"/>
      <c r="I170" s="153"/>
      <c r="J170" s="104"/>
      <c r="K170" s="104"/>
      <c r="L170" s="104"/>
      <c r="M170" s="90"/>
      <c r="N170" s="99"/>
      <c r="T170" s="34"/>
      <c r="U170" s="7"/>
      <c r="V170" s="34"/>
      <c r="W170" s="7"/>
      <c r="X170" s="7"/>
      <c r="AA170" s="29"/>
      <c r="AB170" s="29"/>
      <c r="AC170" s="29"/>
      <c r="AD170" s="29"/>
      <c r="AE170" s="29"/>
      <c r="AH170" s="29"/>
      <c r="AI170" s="29"/>
      <c r="AK170" s="7"/>
      <c r="AM170" s="10">
        <f t="shared" si="77"/>
        <v>0</v>
      </c>
      <c r="AN170" s="10">
        <f t="shared" si="78"/>
        <v>0</v>
      </c>
      <c r="AO170" s="127"/>
      <c r="AP170" s="10"/>
      <c r="AQ170" s="112"/>
      <c r="AR170" s="113"/>
      <c r="AS170" s="112"/>
      <c r="AT170" s="113"/>
      <c r="AU170" s="112"/>
      <c r="AV170" s="113"/>
      <c r="AW170" s="112"/>
      <c r="AX170" s="113"/>
      <c r="AY170" s="112"/>
      <c r="AZ170" s="113">
        <f t="shared" si="79"/>
        <v>0</v>
      </c>
      <c r="BA170" s="112"/>
      <c r="BB170" s="113">
        <f t="shared" si="80"/>
        <v>0</v>
      </c>
      <c r="BC170" s="112"/>
      <c r="BD170" s="113">
        <f t="shared" si="81"/>
        <v>0</v>
      </c>
      <c r="BE170" s="112"/>
      <c r="BF170" s="113">
        <f t="shared" si="82"/>
        <v>0</v>
      </c>
      <c r="BG170" s="112"/>
      <c r="BH170" s="113">
        <f t="shared" si="83"/>
        <v>0</v>
      </c>
      <c r="BI170" s="112"/>
      <c r="BJ170" s="113">
        <f t="shared" si="84"/>
        <v>0</v>
      </c>
      <c r="BK170" s="112"/>
      <c r="BL170" s="113">
        <f t="shared" si="85"/>
        <v>0</v>
      </c>
      <c r="BM170" s="112"/>
      <c r="BN170" s="113">
        <f t="shared" si="86"/>
        <v>0</v>
      </c>
      <c r="BO170" s="112"/>
      <c r="BP170" s="113">
        <f t="shared" si="87"/>
        <v>0</v>
      </c>
      <c r="BQ170" s="112"/>
      <c r="BR170" s="113">
        <f t="shared" si="88"/>
        <v>0</v>
      </c>
    </row>
    <row r="171" spans="1:70" ht="18" x14ac:dyDescent="0.3">
      <c r="A171" s="153"/>
      <c r="B171" s="153"/>
      <c r="C171" s="153"/>
      <c r="D171" s="153"/>
      <c r="E171" s="153"/>
      <c r="F171" s="153"/>
      <c r="G171" s="153"/>
      <c r="H171" s="153"/>
      <c r="I171" s="153"/>
      <c r="J171" s="104"/>
      <c r="K171" s="104"/>
      <c r="L171" s="104"/>
      <c r="M171" s="90"/>
      <c r="N171" s="99"/>
      <c r="T171" s="34"/>
      <c r="U171" s="7"/>
      <c r="V171" s="34"/>
      <c r="W171" s="7"/>
      <c r="X171" s="7"/>
      <c r="AA171" s="29"/>
      <c r="AB171" s="29"/>
      <c r="AC171" s="29"/>
      <c r="AD171" s="29"/>
      <c r="AE171" s="29"/>
      <c r="AH171" s="29"/>
      <c r="AI171" s="29"/>
      <c r="AK171" s="7"/>
      <c r="AM171" s="10">
        <f t="shared" si="77"/>
        <v>0</v>
      </c>
      <c r="AN171" s="10">
        <f t="shared" si="78"/>
        <v>0</v>
      </c>
      <c r="AO171" s="127"/>
      <c r="AP171" s="10"/>
      <c r="AQ171" s="112"/>
      <c r="AR171" s="113"/>
      <c r="AS171" s="112"/>
      <c r="AT171" s="113"/>
      <c r="AU171" s="112"/>
      <c r="AV171" s="113"/>
      <c r="AW171" s="112"/>
      <c r="AX171" s="113"/>
      <c r="AY171" s="112"/>
      <c r="AZ171" s="113">
        <f t="shared" si="79"/>
        <v>0</v>
      </c>
      <c r="BA171" s="112"/>
      <c r="BB171" s="113">
        <f t="shared" si="80"/>
        <v>0</v>
      </c>
      <c r="BC171" s="112"/>
      <c r="BD171" s="113">
        <f t="shared" si="81"/>
        <v>0</v>
      </c>
      <c r="BE171" s="112"/>
      <c r="BF171" s="113">
        <f t="shared" si="82"/>
        <v>0</v>
      </c>
      <c r="BG171" s="112"/>
      <c r="BH171" s="113">
        <f t="shared" si="83"/>
        <v>0</v>
      </c>
      <c r="BI171" s="112"/>
      <c r="BJ171" s="113">
        <f t="shared" si="84"/>
        <v>0</v>
      </c>
      <c r="BK171" s="112"/>
      <c r="BL171" s="113">
        <f t="shared" si="85"/>
        <v>0</v>
      </c>
      <c r="BM171" s="112"/>
      <c r="BN171" s="113">
        <f t="shared" si="86"/>
        <v>0</v>
      </c>
      <c r="BO171" s="112"/>
      <c r="BP171" s="113">
        <f t="shared" si="87"/>
        <v>0</v>
      </c>
      <c r="BQ171" s="112"/>
      <c r="BR171" s="113">
        <f t="shared" si="88"/>
        <v>0</v>
      </c>
    </row>
    <row r="172" spans="1:70" x14ac:dyDescent="0.3">
      <c r="A172" s="133" t="s">
        <v>245</v>
      </c>
      <c r="B172" s="133" t="s">
        <v>209</v>
      </c>
      <c r="C172" s="133"/>
      <c r="D172" s="133" t="s">
        <v>220</v>
      </c>
      <c r="E172" s="133" t="s">
        <v>390</v>
      </c>
      <c r="F172" s="133"/>
      <c r="G172" s="138" t="s">
        <v>235</v>
      </c>
      <c r="H172" s="141">
        <v>16.47</v>
      </c>
      <c r="I172" s="133"/>
      <c r="K172" s="132">
        <v>6</v>
      </c>
      <c r="L172" s="10">
        <f t="shared" ref="L172:L178" si="92">H172*K172</f>
        <v>98.82</v>
      </c>
      <c r="M172" s="89">
        <f t="shared" ref="M172:M180" si="93">K172*AI172</f>
        <v>440.59457142857144</v>
      </c>
      <c r="N172" s="11"/>
      <c r="P172" s="12">
        <v>70</v>
      </c>
      <c r="Q172" s="12">
        <v>50</v>
      </c>
      <c r="R172" s="5">
        <f t="shared" ref="R172:R178" si="94">H172+0.9</f>
        <v>17.369999999999997</v>
      </c>
      <c r="S172" s="7">
        <f t="shared" ref="S172:S178" si="95">R172/$S$9</f>
        <v>21.712499999999995</v>
      </c>
      <c r="T172" s="34">
        <f>1-S172/Q172</f>
        <v>0.56575000000000009</v>
      </c>
      <c r="U172" s="13">
        <f t="shared" ref="U172:U178" si="96">R172/$U$9</f>
        <v>24.814285714285713</v>
      </c>
      <c r="V172" s="34">
        <f t="shared" ref="V172:V178" si="97">1-U172/Q172</f>
        <v>0.50371428571428578</v>
      </c>
      <c r="W172" s="7">
        <f t="shared" ref="W172:W178" si="98">S172*$D$2</f>
        <v>29.094749999999994</v>
      </c>
      <c r="X172" s="13">
        <f t="shared" ref="X172:X178" si="99">U172*$D$2</f>
        <v>33.25114285714286</v>
      </c>
      <c r="Z172" s="7">
        <f t="shared" ref="Z172:Z178" si="100">(R172*$D$3)+1.9+0.2</f>
        <v>31.802699999999994</v>
      </c>
      <c r="AA172" s="29">
        <f t="shared" ref="AA172:AA178" si="101">Z172/$AA$9</f>
        <v>39.753374999999991</v>
      </c>
      <c r="AB172" s="35">
        <f t="shared" ref="AB172:AB178" si="102">Z172/$AB$9</f>
        <v>45.432428571428566</v>
      </c>
      <c r="AC172" s="35">
        <f t="shared" ref="AC172:AC178" si="103">AB172/$D$3</f>
        <v>26.568671679197994</v>
      </c>
      <c r="AD172" s="29">
        <f t="shared" ref="AD172:AE180" si="104">AA172/$D$4</f>
        <v>31.301870078740151</v>
      </c>
      <c r="AE172" s="35">
        <f t="shared" si="104"/>
        <v>35.773565804274462</v>
      </c>
      <c r="AG172" s="7">
        <f t="shared" ref="AG172:AG178" si="105">Z172+19.6</f>
        <v>51.402699999999996</v>
      </c>
      <c r="AH172" s="29">
        <f t="shared" ref="AH172:AH178" si="106">AG172/$AH$9</f>
        <v>64.253374999999991</v>
      </c>
      <c r="AI172" s="35">
        <f t="shared" ref="AI172:AI178" si="107">AG172/$AI$9</f>
        <v>73.432428571428574</v>
      </c>
      <c r="AJ172" s="29">
        <f t="shared" ref="AJ172:AJ180" si="108">(AG172/$AJ$9)*$AJ$10</f>
        <v>68.751111249999994</v>
      </c>
      <c r="AK172" s="35">
        <f t="shared" ref="AK172:AK178" si="109">(AG172/$AK$9)*$AK$10</f>
        <v>87.302998412698415</v>
      </c>
      <c r="AM172" s="10">
        <f t="shared" si="77"/>
        <v>6</v>
      </c>
      <c r="AN172" s="10">
        <f t="shared" si="78"/>
        <v>0</v>
      </c>
      <c r="AO172" s="127">
        <v>6</v>
      </c>
      <c r="AP172" s="10"/>
      <c r="AQ172" s="112"/>
      <c r="AR172" s="113"/>
      <c r="AS172" s="112"/>
      <c r="AT172" s="113"/>
      <c r="AU172" s="112"/>
      <c r="AV172" s="113"/>
      <c r="AW172" s="112"/>
      <c r="AX172" s="113"/>
      <c r="AY172" s="112"/>
      <c r="AZ172" s="113">
        <f t="shared" si="79"/>
        <v>0</v>
      </c>
      <c r="BA172" s="112"/>
      <c r="BB172" s="113">
        <f t="shared" si="80"/>
        <v>0</v>
      </c>
      <c r="BC172" s="112"/>
      <c r="BD172" s="113">
        <f t="shared" si="81"/>
        <v>0</v>
      </c>
      <c r="BE172" s="112"/>
      <c r="BF172" s="113">
        <f t="shared" si="82"/>
        <v>0</v>
      </c>
      <c r="BG172" s="112"/>
      <c r="BH172" s="113">
        <f t="shared" si="83"/>
        <v>0</v>
      </c>
      <c r="BI172" s="112"/>
      <c r="BJ172" s="113">
        <f t="shared" si="84"/>
        <v>0</v>
      </c>
      <c r="BK172" s="112"/>
      <c r="BL172" s="113">
        <f t="shared" si="85"/>
        <v>0</v>
      </c>
      <c r="BM172" s="112"/>
      <c r="BN172" s="113">
        <f t="shared" si="86"/>
        <v>0</v>
      </c>
      <c r="BO172" s="112"/>
      <c r="BP172" s="113">
        <f t="shared" si="87"/>
        <v>0</v>
      </c>
      <c r="BQ172" s="112"/>
      <c r="BR172" s="113">
        <f t="shared" si="88"/>
        <v>0</v>
      </c>
    </row>
    <row r="173" spans="1:70" x14ac:dyDescent="0.3">
      <c r="A173" s="133" t="s">
        <v>208</v>
      </c>
      <c r="B173" s="133" t="s">
        <v>209</v>
      </c>
      <c r="C173" s="133"/>
      <c r="D173" s="133" t="s">
        <v>220</v>
      </c>
      <c r="E173" s="133" t="s">
        <v>207</v>
      </c>
      <c r="F173" s="133" t="s">
        <v>225</v>
      </c>
      <c r="G173" s="138" t="s">
        <v>235</v>
      </c>
      <c r="H173" s="141">
        <v>27.06</v>
      </c>
      <c r="I173" s="133"/>
      <c r="K173" s="132">
        <v>6</v>
      </c>
      <c r="L173" s="10">
        <f t="shared" si="92"/>
        <v>162.35999999999999</v>
      </c>
      <c r="M173" s="89">
        <f t="shared" si="93"/>
        <v>595.81371428571424</v>
      </c>
      <c r="N173" s="11"/>
      <c r="O173" s="12">
        <v>62</v>
      </c>
      <c r="P173" s="12">
        <v>120</v>
      </c>
      <c r="Q173" s="12">
        <v>100</v>
      </c>
      <c r="R173" s="5">
        <f t="shared" si="94"/>
        <v>27.959999999999997</v>
      </c>
      <c r="S173" s="7">
        <f t="shared" si="95"/>
        <v>34.949999999999996</v>
      </c>
      <c r="T173" s="34">
        <f t="shared" ref="T173:T178" si="110">1-S173/Q173</f>
        <v>0.65050000000000008</v>
      </c>
      <c r="U173" s="13">
        <f t="shared" si="96"/>
        <v>39.942857142857143</v>
      </c>
      <c r="V173" s="34">
        <f t="shared" si="97"/>
        <v>0.60057142857142853</v>
      </c>
      <c r="W173" s="7">
        <f t="shared" si="98"/>
        <v>46.832999999999998</v>
      </c>
      <c r="X173" s="13">
        <f t="shared" si="99"/>
        <v>53.523428571428575</v>
      </c>
      <c r="Z173" s="7">
        <f t="shared" si="100"/>
        <v>49.911599999999993</v>
      </c>
      <c r="AA173" s="29">
        <f t="shared" si="101"/>
        <v>62.389499999999991</v>
      </c>
      <c r="AB173" s="35">
        <f t="shared" si="102"/>
        <v>71.302285714285702</v>
      </c>
      <c r="AC173" s="35">
        <f t="shared" si="103"/>
        <v>41.697243107769417</v>
      </c>
      <c r="AD173" s="29">
        <f t="shared" si="104"/>
        <v>49.125590551181098</v>
      </c>
      <c r="AE173" s="35">
        <f t="shared" si="104"/>
        <v>56.143532058492681</v>
      </c>
      <c r="AG173" s="7">
        <f t="shared" si="105"/>
        <v>69.511599999999987</v>
      </c>
      <c r="AH173" s="29">
        <f t="shared" si="106"/>
        <v>86.889499999999984</v>
      </c>
      <c r="AI173" s="35">
        <f t="shared" si="107"/>
        <v>99.302285714285702</v>
      </c>
      <c r="AJ173" s="29">
        <f t="shared" si="108"/>
        <v>92.971764999999991</v>
      </c>
      <c r="AK173" s="35">
        <f t="shared" si="109"/>
        <v>118.05938412698411</v>
      </c>
      <c r="AM173" s="10">
        <f t="shared" si="77"/>
        <v>6</v>
      </c>
      <c r="AN173" s="10">
        <f t="shared" si="78"/>
        <v>0</v>
      </c>
      <c r="AO173" s="127">
        <v>6</v>
      </c>
      <c r="AP173" s="10"/>
      <c r="AQ173" s="112"/>
      <c r="AR173" s="113"/>
      <c r="AS173" s="112"/>
      <c r="AT173" s="113"/>
      <c r="AU173" s="112"/>
      <c r="AV173" s="113"/>
      <c r="AW173" s="112"/>
      <c r="AX173" s="113"/>
      <c r="AY173" s="112"/>
      <c r="AZ173" s="113">
        <f t="shared" si="79"/>
        <v>0</v>
      </c>
      <c r="BA173" s="112"/>
      <c r="BB173" s="113">
        <f t="shared" si="80"/>
        <v>0</v>
      </c>
      <c r="BC173" s="112"/>
      <c r="BD173" s="113">
        <f t="shared" si="81"/>
        <v>0</v>
      </c>
      <c r="BE173" s="112"/>
      <c r="BF173" s="113">
        <f t="shared" si="82"/>
        <v>0</v>
      </c>
      <c r="BG173" s="112"/>
      <c r="BH173" s="113">
        <f t="shared" si="83"/>
        <v>0</v>
      </c>
      <c r="BI173" s="112"/>
      <c r="BJ173" s="113">
        <f t="shared" si="84"/>
        <v>0</v>
      </c>
      <c r="BK173" s="112"/>
      <c r="BL173" s="113">
        <f t="shared" si="85"/>
        <v>0</v>
      </c>
      <c r="BM173" s="112"/>
      <c r="BN173" s="113">
        <f t="shared" si="86"/>
        <v>0</v>
      </c>
      <c r="BO173" s="112"/>
      <c r="BP173" s="113">
        <f t="shared" si="87"/>
        <v>0</v>
      </c>
      <c r="BQ173" s="112"/>
      <c r="BR173" s="113">
        <f t="shared" si="88"/>
        <v>0</v>
      </c>
    </row>
    <row r="174" spans="1:70" x14ac:dyDescent="0.3">
      <c r="A174" s="133" t="s">
        <v>208</v>
      </c>
      <c r="B174" s="133" t="s">
        <v>209</v>
      </c>
      <c r="C174" s="133"/>
      <c r="D174" s="133" t="s">
        <v>220</v>
      </c>
      <c r="E174" s="133" t="s">
        <v>210</v>
      </c>
      <c r="F174" s="133" t="s">
        <v>226</v>
      </c>
      <c r="G174" s="138" t="s">
        <v>235</v>
      </c>
      <c r="H174" s="141">
        <v>33.75</v>
      </c>
      <c r="I174" s="133"/>
      <c r="K174" s="132">
        <v>6</v>
      </c>
      <c r="L174" s="10">
        <f t="shared" si="92"/>
        <v>202.5</v>
      </c>
      <c r="M174" s="89">
        <f t="shared" si="93"/>
        <v>693.87</v>
      </c>
      <c r="N174" s="11"/>
      <c r="O174" s="12">
        <v>69</v>
      </c>
      <c r="P174" s="12">
        <v>150</v>
      </c>
      <c r="Q174" s="12">
        <v>120</v>
      </c>
      <c r="R174" s="5">
        <f t="shared" si="94"/>
        <v>34.65</v>
      </c>
      <c r="S174" s="7">
        <f t="shared" si="95"/>
        <v>43.312499999999993</v>
      </c>
      <c r="T174" s="34">
        <f t="shared" si="110"/>
        <v>0.63906250000000009</v>
      </c>
      <c r="U174" s="13">
        <f t="shared" si="96"/>
        <v>49.5</v>
      </c>
      <c r="V174" s="34">
        <f t="shared" si="97"/>
        <v>0.58750000000000002</v>
      </c>
      <c r="W174" s="7">
        <f t="shared" si="98"/>
        <v>58.038749999999993</v>
      </c>
      <c r="X174" s="13">
        <f t="shared" si="99"/>
        <v>66.33</v>
      </c>
      <c r="Z174" s="7">
        <f t="shared" si="100"/>
        <v>61.351499999999994</v>
      </c>
      <c r="AA174" s="29">
        <f t="shared" si="101"/>
        <v>76.689374999999984</v>
      </c>
      <c r="AB174" s="35">
        <f t="shared" si="102"/>
        <v>87.644999999999996</v>
      </c>
      <c r="AC174" s="35">
        <f t="shared" si="103"/>
        <v>51.254385964912281</v>
      </c>
      <c r="AD174" s="29">
        <f t="shared" si="104"/>
        <v>60.385334645669275</v>
      </c>
      <c r="AE174" s="35">
        <f t="shared" si="104"/>
        <v>69.011811023622045</v>
      </c>
      <c r="AG174" s="7">
        <f t="shared" si="105"/>
        <v>80.951499999999996</v>
      </c>
      <c r="AH174" s="29">
        <f t="shared" si="106"/>
        <v>101.18937499999998</v>
      </c>
      <c r="AI174" s="35">
        <f t="shared" si="107"/>
        <v>115.645</v>
      </c>
      <c r="AJ174" s="29">
        <f t="shared" si="108"/>
        <v>108.27263124999999</v>
      </c>
      <c r="AK174" s="35">
        <f t="shared" si="109"/>
        <v>137.48905555555555</v>
      </c>
      <c r="AM174" s="10">
        <f t="shared" si="77"/>
        <v>6</v>
      </c>
      <c r="AN174" s="10">
        <f t="shared" si="78"/>
        <v>0</v>
      </c>
      <c r="AO174" s="127">
        <v>6</v>
      </c>
      <c r="AP174" s="10"/>
      <c r="AQ174" s="112"/>
      <c r="AR174" s="113"/>
      <c r="AS174" s="112"/>
      <c r="AT174" s="113"/>
      <c r="AU174" s="112"/>
      <c r="AV174" s="113"/>
      <c r="AW174" s="112"/>
      <c r="AX174" s="113"/>
      <c r="AY174" s="112"/>
      <c r="AZ174" s="113">
        <f t="shared" si="79"/>
        <v>0</v>
      </c>
      <c r="BA174" s="112"/>
      <c r="BB174" s="113">
        <f t="shared" si="80"/>
        <v>0</v>
      </c>
      <c r="BC174" s="112"/>
      <c r="BD174" s="113">
        <f t="shared" si="81"/>
        <v>0</v>
      </c>
      <c r="BE174" s="112"/>
      <c r="BF174" s="113">
        <f t="shared" si="82"/>
        <v>0</v>
      </c>
      <c r="BG174" s="112"/>
      <c r="BH174" s="113">
        <f t="shared" si="83"/>
        <v>0</v>
      </c>
      <c r="BI174" s="112"/>
      <c r="BJ174" s="113">
        <f t="shared" si="84"/>
        <v>0</v>
      </c>
      <c r="BK174" s="112"/>
      <c r="BL174" s="113">
        <f t="shared" si="85"/>
        <v>0</v>
      </c>
      <c r="BM174" s="112"/>
      <c r="BN174" s="113">
        <f t="shared" si="86"/>
        <v>0</v>
      </c>
      <c r="BO174" s="112"/>
      <c r="BP174" s="113">
        <f t="shared" si="87"/>
        <v>0</v>
      </c>
      <c r="BQ174" s="112"/>
      <c r="BR174" s="113">
        <f t="shared" si="88"/>
        <v>0</v>
      </c>
    </row>
    <row r="175" spans="1:70" x14ac:dyDescent="0.3">
      <c r="A175" s="133" t="s">
        <v>208</v>
      </c>
      <c r="B175" s="133" t="s">
        <v>209</v>
      </c>
      <c r="C175" s="133"/>
      <c r="D175" s="133" t="s">
        <v>220</v>
      </c>
      <c r="E175" s="133" t="s">
        <v>211</v>
      </c>
      <c r="F175" s="133" t="s">
        <v>226</v>
      </c>
      <c r="G175" s="138" t="s">
        <v>235</v>
      </c>
      <c r="H175" s="141">
        <v>41.25</v>
      </c>
      <c r="I175" s="133"/>
      <c r="K175" s="132">
        <v>6</v>
      </c>
      <c r="L175" s="10">
        <f t="shared" si="92"/>
        <v>247.5</v>
      </c>
      <c r="M175" s="89">
        <f t="shared" si="93"/>
        <v>803.79857142857145</v>
      </c>
      <c r="N175" s="11"/>
      <c r="O175" s="12">
        <v>84</v>
      </c>
      <c r="P175" s="12">
        <v>170</v>
      </c>
      <c r="Q175" s="12">
        <v>135</v>
      </c>
      <c r="R175" s="5">
        <f t="shared" si="94"/>
        <v>42.15</v>
      </c>
      <c r="S175" s="7">
        <f t="shared" si="95"/>
        <v>52.687499999999993</v>
      </c>
      <c r="T175" s="34">
        <f t="shared" si="110"/>
        <v>0.60972222222222228</v>
      </c>
      <c r="U175" s="13">
        <f t="shared" si="96"/>
        <v>60.214285714285715</v>
      </c>
      <c r="V175" s="34">
        <f t="shared" si="97"/>
        <v>0.553968253968254</v>
      </c>
      <c r="W175" s="7">
        <f t="shared" si="98"/>
        <v>70.601249999999993</v>
      </c>
      <c r="X175" s="13">
        <f t="shared" si="99"/>
        <v>80.687142857142859</v>
      </c>
      <c r="Z175" s="7">
        <f t="shared" si="100"/>
        <v>74.176500000000004</v>
      </c>
      <c r="AA175" s="29">
        <f t="shared" si="101"/>
        <v>92.720624999999998</v>
      </c>
      <c r="AB175" s="35">
        <f t="shared" si="102"/>
        <v>105.96642857142858</v>
      </c>
      <c r="AC175" s="35">
        <f t="shared" si="103"/>
        <v>61.968671679198003</v>
      </c>
      <c r="AD175" s="29">
        <f t="shared" si="104"/>
        <v>73.008366141732282</v>
      </c>
      <c r="AE175" s="35">
        <f t="shared" si="104"/>
        <v>83.438132733408324</v>
      </c>
      <c r="AG175" s="7">
        <f t="shared" si="105"/>
        <v>93.776499999999999</v>
      </c>
      <c r="AH175" s="29">
        <f t="shared" si="106"/>
        <v>117.220625</v>
      </c>
      <c r="AI175" s="35">
        <f t="shared" si="107"/>
        <v>133.96642857142857</v>
      </c>
      <c r="AJ175" s="29">
        <f t="shared" si="108"/>
        <v>125.42606875</v>
      </c>
      <c r="AK175" s="35">
        <f t="shared" si="109"/>
        <v>159.27119841269842</v>
      </c>
      <c r="AM175" s="10">
        <f t="shared" si="77"/>
        <v>6</v>
      </c>
      <c r="AN175" s="10">
        <f t="shared" si="78"/>
        <v>0</v>
      </c>
      <c r="AO175" s="127">
        <v>6</v>
      </c>
      <c r="AP175" s="10"/>
      <c r="AQ175" s="112"/>
      <c r="AR175" s="113"/>
      <c r="AS175" s="112"/>
      <c r="AT175" s="113"/>
      <c r="AU175" s="112"/>
      <c r="AV175" s="113"/>
      <c r="AW175" s="112"/>
      <c r="AX175" s="113"/>
      <c r="AY175" s="112"/>
      <c r="AZ175" s="113">
        <f t="shared" si="79"/>
        <v>0</v>
      </c>
      <c r="BA175" s="112"/>
      <c r="BB175" s="113">
        <f t="shared" si="80"/>
        <v>0</v>
      </c>
      <c r="BC175" s="112"/>
      <c r="BD175" s="113">
        <f t="shared" si="81"/>
        <v>0</v>
      </c>
      <c r="BE175" s="112"/>
      <c r="BF175" s="113">
        <f t="shared" si="82"/>
        <v>0</v>
      </c>
      <c r="BG175" s="112"/>
      <c r="BH175" s="113">
        <f t="shared" si="83"/>
        <v>0</v>
      </c>
      <c r="BI175" s="112"/>
      <c r="BJ175" s="113">
        <f t="shared" si="84"/>
        <v>0</v>
      </c>
      <c r="BK175" s="112"/>
      <c r="BL175" s="113">
        <f t="shared" si="85"/>
        <v>0</v>
      </c>
      <c r="BM175" s="112"/>
      <c r="BN175" s="113">
        <f t="shared" si="86"/>
        <v>0</v>
      </c>
      <c r="BO175" s="112"/>
      <c r="BP175" s="113">
        <f t="shared" si="87"/>
        <v>0</v>
      </c>
      <c r="BQ175" s="112"/>
      <c r="BR175" s="113">
        <f t="shared" si="88"/>
        <v>0</v>
      </c>
    </row>
    <row r="176" spans="1:70" x14ac:dyDescent="0.3">
      <c r="A176" s="133" t="s">
        <v>208</v>
      </c>
      <c r="B176" s="133" t="s">
        <v>209</v>
      </c>
      <c r="C176" s="133"/>
      <c r="D176" s="133" t="s">
        <v>220</v>
      </c>
      <c r="E176" s="133" t="s">
        <v>212</v>
      </c>
      <c r="F176" s="133" t="s">
        <v>227</v>
      </c>
      <c r="G176" s="138" t="s">
        <v>235</v>
      </c>
      <c r="H176" s="141">
        <v>68.75</v>
      </c>
      <c r="I176" s="133"/>
      <c r="K176" s="132">
        <v>6</v>
      </c>
      <c r="L176" s="10">
        <f t="shared" si="92"/>
        <v>412.5</v>
      </c>
      <c r="M176" s="89">
        <f t="shared" si="93"/>
        <v>1206.8700000000001</v>
      </c>
      <c r="N176" s="11"/>
      <c r="O176" s="12">
        <v>130</v>
      </c>
      <c r="P176" s="12">
        <v>250</v>
      </c>
      <c r="Q176" s="12">
        <v>200</v>
      </c>
      <c r="R176" s="5">
        <f t="shared" si="94"/>
        <v>69.650000000000006</v>
      </c>
      <c r="S176" s="7">
        <f t="shared" si="95"/>
        <v>87.0625</v>
      </c>
      <c r="T176" s="34">
        <f t="shared" si="110"/>
        <v>0.56468750000000001</v>
      </c>
      <c r="U176" s="13">
        <f t="shared" si="96"/>
        <v>99.500000000000014</v>
      </c>
      <c r="V176" s="34">
        <f t="shared" si="97"/>
        <v>0.50249999999999995</v>
      </c>
      <c r="W176" s="7">
        <f t="shared" si="98"/>
        <v>116.66375000000001</v>
      </c>
      <c r="X176" s="13">
        <f t="shared" si="99"/>
        <v>133.33000000000004</v>
      </c>
      <c r="Z176" s="7">
        <f t="shared" si="100"/>
        <v>121.20150000000001</v>
      </c>
      <c r="AA176" s="29">
        <f t="shared" si="101"/>
        <v>151.50187500000001</v>
      </c>
      <c r="AB176" s="35">
        <f t="shared" si="102"/>
        <v>173.14500000000004</v>
      </c>
      <c r="AC176" s="35">
        <f t="shared" si="103"/>
        <v>101.2543859649123</v>
      </c>
      <c r="AD176" s="29">
        <f t="shared" si="104"/>
        <v>119.29281496062993</v>
      </c>
      <c r="AE176" s="35">
        <f t="shared" si="104"/>
        <v>136.33464566929138</v>
      </c>
      <c r="AG176" s="7">
        <f t="shared" si="105"/>
        <v>140.8015</v>
      </c>
      <c r="AH176" s="29">
        <f t="shared" si="106"/>
        <v>176.00187499999998</v>
      </c>
      <c r="AI176" s="35">
        <f t="shared" si="107"/>
        <v>201.14500000000001</v>
      </c>
      <c r="AJ176" s="29">
        <f t="shared" si="108"/>
        <v>188.32200624999999</v>
      </c>
      <c r="AK176" s="35">
        <f t="shared" si="109"/>
        <v>239.13905555555556</v>
      </c>
      <c r="AM176" s="10">
        <f t="shared" si="77"/>
        <v>6</v>
      </c>
      <c r="AN176" s="10">
        <f t="shared" si="78"/>
        <v>0</v>
      </c>
      <c r="AO176" s="127">
        <v>6</v>
      </c>
      <c r="AP176" s="10"/>
      <c r="AQ176" s="112"/>
      <c r="AR176" s="113"/>
      <c r="AS176" s="112"/>
      <c r="AT176" s="113"/>
      <c r="AU176" s="112"/>
      <c r="AV176" s="113"/>
      <c r="AW176" s="112"/>
      <c r="AX176" s="113"/>
      <c r="AY176" s="112"/>
      <c r="AZ176" s="113">
        <f t="shared" si="79"/>
        <v>0</v>
      </c>
      <c r="BA176" s="112"/>
      <c r="BB176" s="113">
        <f t="shared" si="80"/>
        <v>0</v>
      </c>
      <c r="BC176" s="112"/>
      <c r="BD176" s="113">
        <f t="shared" si="81"/>
        <v>0</v>
      </c>
      <c r="BE176" s="112"/>
      <c r="BF176" s="113">
        <f t="shared" si="82"/>
        <v>0</v>
      </c>
      <c r="BG176" s="112"/>
      <c r="BH176" s="113">
        <f t="shared" si="83"/>
        <v>0</v>
      </c>
      <c r="BI176" s="112"/>
      <c r="BJ176" s="113">
        <f t="shared" si="84"/>
        <v>0</v>
      </c>
      <c r="BK176" s="112"/>
      <c r="BL176" s="113">
        <f t="shared" si="85"/>
        <v>0</v>
      </c>
      <c r="BM176" s="112"/>
      <c r="BN176" s="113">
        <f t="shared" si="86"/>
        <v>0</v>
      </c>
      <c r="BO176" s="112"/>
      <c r="BP176" s="113">
        <f t="shared" si="87"/>
        <v>0</v>
      </c>
      <c r="BQ176" s="112"/>
      <c r="BR176" s="113">
        <f t="shared" si="88"/>
        <v>0</v>
      </c>
    </row>
    <row r="177" spans="1:70" x14ac:dyDescent="0.3">
      <c r="A177" s="133" t="s">
        <v>208</v>
      </c>
      <c r="B177" s="133" t="s">
        <v>209</v>
      </c>
      <c r="C177" s="133"/>
      <c r="D177" s="133" t="s">
        <v>220</v>
      </c>
      <c r="E177" s="133" t="s">
        <v>213</v>
      </c>
      <c r="F177" s="133" t="s">
        <v>229</v>
      </c>
      <c r="G177" s="138" t="s">
        <v>235</v>
      </c>
      <c r="H177" s="141">
        <v>120</v>
      </c>
      <c r="I177" s="133"/>
      <c r="K177" s="36"/>
      <c r="L177" s="10">
        <f t="shared" si="92"/>
        <v>0</v>
      </c>
      <c r="M177" s="89">
        <f t="shared" si="93"/>
        <v>0</v>
      </c>
      <c r="N177" s="11"/>
      <c r="O177" s="12">
        <v>228</v>
      </c>
      <c r="P177" s="12">
        <v>490</v>
      </c>
      <c r="Q177" s="12">
        <v>410</v>
      </c>
      <c r="R177" s="5">
        <f t="shared" si="94"/>
        <v>120.9</v>
      </c>
      <c r="S177" s="7">
        <f t="shared" si="95"/>
        <v>151.125</v>
      </c>
      <c r="T177" s="34">
        <f t="shared" si="110"/>
        <v>0.63140243902439019</v>
      </c>
      <c r="U177" s="13">
        <f t="shared" si="96"/>
        <v>172.71428571428572</v>
      </c>
      <c r="V177" s="34">
        <f t="shared" si="97"/>
        <v>0.57874564459930311</v>
      </c>
      <c r="W177" s="7">
        <f t="shared" si="98"/>
        <v>202.50750000000002</v>
      </c>
      <c r="X177" s="13">
        <f t="shared" si="99"/>
        <v>231.43714285714287</v>
      </c>
      <c r="Z177" s="7">
        <f t="shared" si="100"/>
        <v>208.839</v>
      </c>
      <c r="AA177" s="29">
        <f t="shared" si="101"/>
        <v>261.04874999999998</v>
      </c>
      <c r="AB177" s="35">
        <f t="shared" si="102"/>
        <v>298.34142857142859</v>
      </c>
      <c r="AC177" s="35">
        <f t="shared" si="103"/>
        <v>174.46867167919802</v>
      </c>
      <c r="AD177" s="29">
        <f t="shared" si="104"/>
        <v>205.55019685039369</v>
      </c>
      <c r="AE177" s="35">
        <f t="shared" si="104"/>
        <v>234.91451068616425</v>
      </c>
      <c r="AG177" s="7">
        <f t="shared" si="105"/>
        <v>228.43899999999999</v>
      </c>
      <c r="AH177" s="29">
        <f t="shared" si="106"/>
        <v>285.54874999999998</v>
      </c>
      <c r="AI177" s="35">
        <f t="shared" si="107"/>
        <v>326.34142857142859</v>
      </c>
      <c r="AJ177" s="29">
        <f t="shared" si="108"/>
        <v>305.53716250000002</v>
      </c>
      <c r="AK177" s="35">
        <f t="shared" si="109"/>
        <v>387.98369841269846</v>
      </c>
      <c r="AM177" s="10">
        <f t="shared" si="77"/>
        <v>0</v>
      </c>
      <c r="AN177" s="10">
        <f t="shared" si="78"/>
        <v>0</v>
      </c>
      <c r="AO177" s="127"/>
      <c r="AP177" s="10"/>
      <c r="AQ177" s="112"/>
      <c r="AR177" s="113"/>
      <c r="AS177" s="112"/>
      <c r="AT177" s="113"/>
      <c r="AU177" s="112"/>
      <c r="AV177" s="113"/>
      <c r="AW177" s="112"/>
      <c r="AX177" s="113"/>
      <c r="AY177" s="112"/>
      <c r="AZ177" s="113">
        <f t="shared" si="79"/>
        <v>0</v>
      </c>
      <c r="BA177" s="112"/>
      <c r="BB177" s="113">
        <f t="shared" si="80"/>
        <v>0</v>
      </c>
      <c r="BC177" s="112"/>
      <c r="BD177" s="113">
        <f t="shared" si="81"/>
        <v>0</v>
      </c>
      <c r="BE177" s="112"/>
      <c r="BF177" s="113">
        <f t="shared" si="82"/>
        <v>0</v>
      </c>
      <c r="BG177" s="112"/>
      <c r="BH177" s="113">
        <f t="shared" si="83"/>
        <v>0</v>
      </c>
      <c r="BI177" s="112"/>
      <c r="BJ177" s="113">
        <f t="shared" si="84"/>
        <v>0</v>
      </c>
      <c r="BK177" s="112"/>
      <c r="BL177" s="113">
        <f t="shared" si="85"/>
        <v>0</v>
      </c>
      <c r="BM177" s="112"/>
      <c r="BN177" s="113">
        <f t="shared" si="86"/>
        <v>0</v>
      </c>
      <c r="BO177" s="112"/>
      <c r="BP177" s="113">
        <f t="shared" si="87"/>
        <v>0</v>
      </c>
      <c r="BQ177" s="112"/>
      <c r="BR177" s="113">
        <f t="shared" si="88"/>
        <v>0</v>
      </c>
    </row>
    <row r="178" spans="1:70" x14ac:dyDescent="0.3">
      <c r="A178" s="133" t="s">
        <v>215</v>
      </c>
      <c r="B178" s="133" t="s">
        <v>209</v>
      </c>
      <c r="C178" s="133"/>
      <c r="D178" s="133" t="s">
        <v>220</v>
      </c>
      <c r="E178" s="133" t="s">
        <v>214</v>
      </c>
      <c r="F178" s="141" t="s">
        <v>228</v>
      </c>
      <c r="G178" s="138" t="s">
        <v>235</v>
      </c>
      <c r="H178" s="141">
        <v>192.31</v>
      </c>
      <c r="I178" s="133"/>
      <c r="K178" s="36"/>
      <c r="L178" s="10">
        <f t="shared" si="92"/>
        <v>0</v>
      </c>
      <c r="M178" s="89">
        <f t="shared" si="93"/>
        <v>0</v>
      </c>
      <c r="N178" s="11"/>
      <c r="O178" s="12">
        <v>357</v>
      </c>
      <c r="P178" s="12">
        <v>790</v>
      </c>
      <c r="R178" s="5">
        <f t="shared" si="94"/>
        <v>193.21</v>
      </c>
      <c r="S178" s="7">
        <f t="shared" si="95"/>
        <v>241.51249999999999</v>
      </c>
      <c r="T178" s="34" t="e">
        <f t="shared" si="110"/>
        <v>#DIV/0!</v>
      </c>
      <c r="U178" s="13">
        <f t="shared" si="96"/>
        <v>276.01428571428573</v>
      </c>
      <c r="V178" s="34" t="e">
        <f t="shared" si="97"/>
        <v>#DIV/0!</v>
      </c>
      <c r="W178" s="7">
        <f t="shared" si="98"/>
        <v>323.62675000000002</v>
      </c>
      <c r="X178" s="13">
        <f t="shared" si="99"/>
        <v>369.8591428571429</v>
      </c>
      <c r="Z178" s="7">
        <f t="shared" si="100"/>
        <v>332.48909999999995</v>
      </c>
      <c r="AA178" s="29">
        <f t="shared" si="101"/>
        <v>415.6113749999999</v>
      </c>
      <c r="AB178" s="35">
        <f t="shared" si="102"/>
        <v>474.98442857142851</v>
      </c>
      <c r="AC178" s="35">
        <f t="shared" si="103"/>
        <v>277.76867167919795</v>
      </c>
      <c r="AD178" s="29">
        <f t="shared" si="104"/>
        <v>327.25305118110225</v>
      </c>
      <c r="AE178" s="35">
        <f t="shared" si="104"/>
        <v>374.00348706411694</v>
      </c>
      <c r="AG178" s="7">
        <f t="shared" si="105"/>
        <v>352.08909999999997</v>
      </c>
      <c r="AH178" s="29">
        <f t="shared" si="106"/>
        <v>440.11137499999995</v>
      </c>
      <c r="AI178" s="35">
        <f t="shared" si="107"/>
        <v>502.98442857142857</v>
      </c>
      <c r="AJ178" s="29">
        <f t="shared" si="108"/>
        <v>470.91917124999998</v>
      </c>
      <c r="AK178" s="35">
        <f t="shared" si="109"/>
        <v>597.99259841269838</v>
      </c>
      <c r="AM178" s="10">
        <f t="shared" si="77"/>
        <v>0</v>
      </c>
      <c r="AN178" s="10">
        <f t="shared" si="78"/>
        <v>0</v>
      </c>
      <c r="AO178" s="127"/>
      <c r="AP178" s="10"/>
      <c r="AQ178" s="112"/>
      <c r="AR178" s="113"/>
      <c r="AS178" s="112"/>
      <c r="AT178" s="113"/>
      <c r="AU178" s="112"/>
      <c r="AV178" s="113"/>
      <c r="AW178" s="112"/>
      <c r="AX178" s="113"/>
      <c r="AY178" s="112"/>
      <c r="AZ178" s="113">
        <f t="shared" si="79"/>
        <v>0</v>
      </c>
      <c r="BA178" s="112"/>
      <c r="BB178" s="113">
        <f t="shared" si="80"/>
        <v>0</v>
      </c>
      <c r="BC178" s="112"/>
      <c r="BD178" s="113">
        <f t="shared" si="81"/>
        <v>0</v>
      </c>
      <c r="BE178" s="112"/>
      <c r="BF178" s="113">
        <f t="shared" si="82"/>
        <v>0</v>
      </c>
      <c r="BG178" s="112"/>
      <c r="BH178" s="113">
        <f t="shared" si="83"/>
        <v>0</v>
      </c>
      <c r="BI178" s="112"/>
      <c r="BJ178" s="113">
        <f t="shared" si="84"/>
        <v>0</v>
      </c>
      <c r="BK178" s="112"/>
      <c r="BL178" s="113">
        <f t="shared" si="85"/>
        <v>0</v>
      </c>
      <c r="BM178" s="112"/>
      <c r="BN178" s="113">
        <f t="shared" si="86"/>
        <v>0</v>
      </c>
      <c r="BO178" s="112"/>
      <c r="BP178" s="113">
        <f t="shared" si="87"/>
        <v>0</v>
      </c>
      <c r="BQ178" s="112"/>
      <c r="BR178" s="113">
        <f t="shared" si="88"/>
        <v>0</v>
      </c>
    </row>
    <row r="179" spans="1:70" x14ac:dyDescent="0.3">
      <c r="A179" s="133"/>
      <c r="B179" s="133"/>
      <c r="C179" s="133"/>
      <c r="D179" s="133"/>
      <c r="E179" s="133"/>
      <c r="F179" s="133"/>
      <c r="G179" s="138"/>
      <c r="H179" s="141"/>
      <c r="I179" s="133"/>
      <c r="K179" s="36"/>
      <c r="L179" s="17"/>
      <c r="M179" s="89">
        <f t="shared" si="93"/>
        <v>0</v>
      </c>
      <c r="N179" s="11"/>
      <c r="T179" s="34"/>
      <c r="V179" s="34"/>
      <c r="W179" s="7"/>
      <c r="AA179" s="29"/>
      <c r="AB179" s="35"/>
      <c r="AC179" s="35"/>
      <c r="AD179" s="29">
        <f t="shared" si="104"/>
        <v>0</v>
      </c>
      <c r="AE179" s="35"/>
      <c r="AH179" s="29"/>
      <c r="AJ179" s="29">
        <f t="shared" si="108"/>
        <v>0</v>
      </c>
      <c r="AM179" s="10">
        <f t="shared" si="77"/>
        <v>0</v>
      </c>
      <c r="AN179" s="10">
        <f t="shared" si="78"/>
        <v>0</v>
      </c>
      <c r="AO179" s="127"/>
      <c r="AP179" s="10"/>
      <c r="AQ179" s="112"/>
      <c r="AR179" s="113"/>
      <c r="AS179" s="112"/>
      <c r="AT179" s="113"/>
      <c r="AU179" s="112"/>
      <c r="AV179" s="113"/>
      <c r="AW179" s="112"/>
      <c r="AX179" s="113"/>
      <c r="AY179" s="112"/>
      <c r="AZ179" s="113">
        <f t="shared" si="79"/>
        <v>0</v>
      </c>
      <c r="BA179" s="112"/>
      <c r="BB179" s="113">
        <f t="shared" si="80"/>
        <v>0</v>
      </c>
      <c r="BC179" s="112"/>
      <c r="BD179" s="113">
        <f t="shared" si="81"/>
        <v>0</v>
      </c>
      <c r="BE179" s="112"/>
      <c r="BF179" s="113">
        <f t="shared" si="82"/>
        <v>0</v>
      </c>
      <c r="BG179" s="112"/>
      <c r="BH179" s="113">
        <f t="shared" si="83"/>
        <v>0</v>
      </c>
      <c r="BI179" s="112"/>
      <c r="BJ179" s="113">
        <f t="shared" si="84"/>
        <v>0</v>
      </c>
      <c r="BK179" s="112"/>
      <c r="BL179" s="113">
        <f t="shared" si="85"/>
        <v>0</v>
      </c>
      <c r="BM179" s="112"/>
      <c r="BN179" s="113">
        <f t="shared" si="86"/>
        <v>0</v>
      </c>
      <c r="BO179" s="112"/>
      <c r="BP179" s="113">
        <f t="shared" si="87"/>
        <v>0</v>
      </c>
      <c r="BQ179" s="112"/>
      <c r="BR179" s="113">
        <f t="shared" si="88"/>
        <v>0</v>
      </c>
    </row>
    <row r="180" spans="1:70" x14ac:dyDescent="0.3">
      <c r="A180" s="133" t="s">
        <v>219</v>
      </c>
      <c r="B180" s="133" t="s">
        <v>222</v>
      </c>
      <c r="C180" s="133"/>
      <c r="D180" s="133" t="s">
        <v>220</v>
      </c>
      <c r="E180" s="133" t="s">
        <v>223</v>
      </c>
      <c r="F180" s="133"/>
      <c r="G180" s="138" t="s">
        <v>235</v>
      </c>
      <c r="H180" s="141">
        <v>10</v>
      </c>
      <c r="I180" s="133"/>
      <c r="K180" s="36"/>
      <c r="L180" s="10">
        <f>H180*K180</f>
        <v>0</v>
      </c>
      <c r="M180" s="89">
        <f t="shared" si="93"/>
        <v>0</v>
      </c>
      <c r="N180" s="11"/>
      <c r="R180" s="5">
        <f>H180+0.9</f>
        <v>10.9</v>
      </c>
      <c r="S180" s="7">
        <f>R180/$S$9</f>
        <v>13.625</v>
      </c>
      <c r="T180" s="34" t="e">
        <f>1-S180/Q180</f>
        <v>#DIV/0!</v>
      </c>
      <c r="U180" s="13">
        <f>R180/$U$9</f>
        <v>15.571428571428573</v>
      </c>
      <c r="V180" s="34" t="e">
        <f>1-U180/Q180</f>
        <v>#DIV/0!</v>
      </c>
      <c r="W180" s="7">
        <f>S180*$D$2</f>
        <v>18.2575</v>
      </c>
      <c r="X180" s="13">
        <f>U180*$D$2</f>
        <v>20.86571428571429</v>
      </c>
      <c r="Z180" s="7">
        <f>(R180*$D$3)+1.9+0.2</f>
        <v>20.738999999999997</v>
      </c>
      <c r="AA180" s="29">
        <f>Z180/$AA$9</f>
        <v>25.923749999999995</v>
      </c>
      <c r="AB180" s="35">
        <f>Z180/$AB$9</f>
        <v>29.627142857142854</v>
      </c>
      <c r="AC180" s="35">
        <f>AB180/$D$3</f>
        <v>17.32581453634085</v>
      </c>
      <c r="AD180" s="29">
        <f t="shared" si="104"/>
        <v>20.412401574803145</v>
      </c>
      <c r="AE180" s="35">
        <f t="shared" si="104"/>
        <v>23.328458942632167</v>
      </c>
      <c r="AG180" s="7">
        <f>Z180+10.5</f>
        <v>31.238999999999997</v>
      </c>
      <c r="AH180" s="29">
        <f>AG180/$AH$9</f>
        <v>39.048749999999991</v>
      </c>
      <c r="AI180" s="35">
        <f>AG180/$AI$9</f>
        <v>44.627142857142857</v>
      </c>
      <c r="AJ180" s="29">
        <f t="shared" si="108"/>
        <v>41.782162499999991</v>
      </c>
      <c r="AK180" s="35">
        <f>(AG180/$AK$9)*$AK$10</f>
        <v>53.056714285714285</v>
      </c>
      <c r="AM180" s="10">
        <f t="shared" si="77"/>
        <v>0</v>
      </c>
      <c r="AN180" s="10">
        <f t="shared" si="78"/>
        <v>0</v>
      </c>
      <c r="AO180" s="127"/>
      <c r="AP180" s="10"/>
      <c r="AQ180" s="112"/>
      <c r="AR180" s="113"/>
      <c r="AS180" s="112"/>
      <c r="AT180" s="113"/>
      <c r="AU180" s="112"/>
      <c r="AV180" s="113"/>
      <c r="AW180" s="112"/>
      <c r="AX180" s="113"/>
      <c r="AY180" s="112"/>
      <c r="AZ180" s="113">
        <f t="shared" si="79"/>
        <v>0</v>
      </c>
      <c r="BA180" s="112"/>
      <c r="BB180" s="113">
        <f t="shared" si="80"/>
        <v>0</v>
      </c>
      <c r="BC180" s="112"/>
      <c r="BD180" s="113">
        <f t="shared" si="81"/>
        <v>0</v>
      </c>
      <c r="BE180" s="112"/>
      <c r="BF180" s="113">
        <f t="shared" si="82"/>
        <v>0</v>
      </c>
      <c r="BG180" s="112"/>
      <c r="BH180" s="113">
        <f t="shared" si="83"/>
        <v>0</v>
      </c>
      <c r="BI180" s="112"/>
      <c r="BJ180" s="113">
        <f t="shared" si="84"/>
        <v>0</v>
      </c>
      <c r="BK180" s="112"/>
      <c r="BL180" s="113">
        <f t="shared" si="85"/>
        <v>0</v>
      </c>
      <c r="BM180" s="112"/>
      <c r="BN180" s="113">
        <f t="shared" si="86"/>
        <v>0</v>
      </c>
      <c r="BO180" s="112"/>
      <c r="BP180" s="113">
        <f t="shared" si="87"/>
        <v>0</v>
      </c>
      <c r="BQ180" s="112"/>
      <c r="BR180" s="113">
        <f t="shared" si="88"/>
        <v>0</v>
      </c>
    </row>
    <row r="181" spans="1:70" x14ac:dyDescent="0.3">
      <c r="A181" s="133"/>
      <c r="B181" s="133"/>
      <c r="C181" s="133"/>
      <c r="D181" s="133"/>
      <c r="E181" s="133"/>
      <c r="F181" s="133"/>
      <c r="G181" s="138"/>
      <c r="H181" s="141"/>
      <c r="I181" s="133"/>
      <c r="K181" s="30"/>
      <c r="L181" s="30"/>
      <c r="M181" s="30"/>
      <c r="T181" s="34"/>
      <c r="V181" s="34"/>
      <c r="W181" s="7"/>
      <c r="AD181" s="7"/>
      <c r="AI181" s="7"/>
      <c r="AM181" s="30"/>
      <c r="AN181" s="30"/>
      <c r="AO181" s="128"/>
      <c r="AP181" s="30"/>
      <c r="AQ181" s="112"/>
      <c r="AR181" s="113"/>
      <c r="AS181" s="112"/>
      <c r="AT181" s="113"/>
      <c r="AU181" s="112"/>
      <c r="AV181" s="113"/>
      <c r="AW181" s="112"/>
      <c r="AX181" s="113"/>
      <c r="AY181" s="112"/>
      <c r="AZ181" s="113"/>
      <c r="BA181" s="112"/>
      <c r="BB181" s="113"/>
      <c r="BC181" s="112"/>
      <c r="BD181" s="113"/>
      <c r="BE181" s="112"/>
      <c r="BF181" s="113"/>
      <c r="BG181" s="112"/>
      <c r="BH181" s="113"/>
      <c r="BI181" s="112"/>
      <c r="BJ181" s="113"/>
      <c r="BK181" s="112"/>
      <c r="BL181" s="113"/>
      <c r="BM181" s="112"/>
      <c r="BN181" s="113"/>
      <c r="BO181" s="112"/>
      <c r="BP181" s="113"/>
      <c r="BQ181" s="112"/>
      <c r="BR181" s="113"/>
    </row>
    <row r="182" spans="1:70" x14ac:dyDescent="0.3">
      <c r="A182" s="133"/>
      <c r="B182" s="133"/>
      <c r="C182" s="133"/>
      <c r="D182" s="133"/>
      <c r="E182" s="133"/>
      <c r="F182" s="133"/>
      <c r="G182" s="138"/>
      <c r="H182" s="141"/>
      <c r="I182" s="133"/>
      <c r="W182" s="7"/>
      <c r="AD182" s="7"/>
      <c r="AI182" s="7"/>
      <c r="AQ182" s="112"/>
      <c r="AR182" s="113"/>
      <c r="AS182" s="112"/>
      <c r="AT182" s="113"/>
      <c r="AU182" s="112"/>
      <c r="AV182" s="113"/>
      <c r="AW182" s="112"/>
      <c r="AX182" s="113"/>
      <c r="AY182" s="112"/>
      <c r="AZ182" s="113"/>
      <c r="BA182" s="112"/>
      <c r="BB182" s="113"/>
      <c r="BC182" s="112"/>
      <c r="BD182" s="113"/>
      <c r="BE182" s="112"/>
      <c r="BF182" s="113"/>
      <c r="BG182" s="112"/>
      <c r="BH182" s="113"/>
      <c r="BI182" s="112"/>
      <c r="BJ182" s="113"/>
      <c r="BK182" s="112"/>
      <c r="BL182" s="113"/>
      <c r="BM182" s="112"/>
      <c r="BN182" s="113"/>
      <c r="BO182" s="112"/>
      <c r="BP182" s="113"/>
      <c r="BQ182" s="112"/>
      <c r="BR182" s="113"/>
    </row>
    <row r="183" spans="1:70" x14ac:dyDescent="0.3">
      <c r="A183" s="133"/>
      <c r="B183" s="133"/>
      <c r="C183" s="133"/>
      <c r="D183" s="133"/>
      <c r="E183" s="133"/>
      <c r="F183" s="133"/>
      <c r="G183" s="138"/>
      <c r="H183" s="141"/>
      <c r="I183" s="133"/>
      <c r="K183" s="86">
        <f>SUM(K12:K180)</f>
        <v>3132</v>
      </c>
      <c r="L183" s="87">
        <f>SUM(L12:L180)</f>
        <v>28632.36</v>
      </c>
      <c r="M183" s="88">
        <f>SUM(M12:M180)</f>
        <v>117158.29028571435</v>
      </c>
      <c r="N183" s="87">
        <f>SUM(N12:N180)</f>
        <v>768.48</v>
      </c>
      <c r="W183" s="7"/>
      <c r="AD183" s="7"/>
      <c r="AI183" s="7"/>
      <c r="AM183" s="86">
        <f>SUM(AM12:AM180)</f>
        <v>2854</v>
      </c>
      <c r="AN183" s="86">
        <f>SUM(AN12:AN180)</f>
        <v>278</v>
      </c>
      <c r="AO183" s="129">
        <f>SUM(AO12:AO180)</f>
        <v>1812</v>
      </c>
      <c r="AP183" s="86"/>
      <c r="AQ183" s="115">
        <f t="shared" ref="AQ183:AV183" si="111">SUM(AQ12:AQ180)</f>
        <v>42</v>
      </c>
      <c r="AR183" s="114">
        <f t="shared" si="111"/>
        <v>1542</v>
      </c>
      <c r="AS183" s="115">
        <f t="shared" si="111"/>
        <v>12</v>
      </c>
      <c r="AT183" s="114">
        <f t="shared" si="111"/>
        <v>708</v>
      </c>
      <c r="AU183" s="115">
        <f t="shared" si="111"/>
        <v>18</v>
      </c>
      <c r="AV183" s="114">
        <f t="shared" si="111"/>
        <v>714</v>
      </c>
      <c r="AW183" s="115">
        <f t="shared" ref="AW183:BB183" si="112">SUM(AW12:AW180)</f>
        <v>32</v>
      </c>
      <c r="AX183" s="114">
        <f t="shared" si="112"/>
        <v>1034</v>
      </c>
      <c r="AY183" s="115">
        <f t="shared" si="112"/>
        <v>21</v>
      </c>
      <c r="AZ183" s="114">
        <f t="shared" si="112"/>
        <v>780</v>
      </c>
      <c r="BA183" s="115">
        <f t="shared" si="112"/>
        <v>21</v>
      </c>
      <c r="BB183" s="114">
        <f t="shared" si="112"/>
        <v>858</v>
      </c>
      <c r="BC183" s="115">
        <f t="shared" ref="BC183:BL183" si="113">SUM(BC12:BC180)</f>
        <v>18</v>
      </c>
      <c r="BD183" s="114">
        <f t="shared" si="113"/>
        <v>510</v>
      </c>
      <c r="BE183" s="115">
        <f t="shared" si="113"/>
        <v>18</v>
      </c>
      <c r="BF183" s="114">
        <f t="shared" si="113"/>
        <v>727</v>
      </c>
      <c r="BG183" s="115">
        <f t="shared" si="113"/>
        <v>18</v>
      </c>
      <c r="BH183" s="114">
        <f t="shared" si="113"/>
        <v>564</v>
      </c>
      <c r="BI183" s="115">
        <f t="shared" si="113"/>
        <v>66</v>
      </c>
      <c r="BJ183" s="114">
        <f t="shared" si="113"/>
        <v>2466</v>
      </c>
      <c r="BK183" s="115">
        <f t="shared" si="113"/>
        <v>12</v>
      </c>
      <c r="BL183" s="114">
        <f t="shared" si="113"/>
        <v>552</v>
      </c>
      <c r="BM183" s="115">
        <f t="shared" ref="BM183:BR183" si="114">SUM(BM12:BM180)</f>
        <v>0</v>
      </c>
      <c r="BN183" s="114">
        <f t="shared" si="114"/>
        <v>0</v>
      </c>
      <c r="BO183" s="115">
        <f t="shared" si="114"/>
        <v>0</v>
      </c>
      <c r="BP183" s="114">
        <f t="shared" si="114"/>
        <v>0</v>
      </c>
      <c r="BQ183" s="115">
        <f t="shared" si="114"/>
        <v>0</v>
      </c>
      <c r="BR183" s="114">
        <f t="shared" si="114"/>
        <v>0</v>
      </c>
    </row>
    <row r="184" spans="1:70" x14ac:dyDescent="0.3">
      <c r="A184" s="133"/>
      <c r="B184" s="133"/>
      <c r="C184" s="133"/>
      <c r="D184" s="133"/>
      <c r="E184" s="133"/>
      <c r="F184" s="133"/>
      <c r="G184" s="138"/>
      <c r="H184" s="141"/>
      <c r="I184" s="133"/>
      <c r="N184" s="101">
        <f>N183/K183</f>
        <v>0.24536398467432952</v>
      </c>
      <c r="W184" s="7"/>
      <c r="AD184" s="7"/>
      <c r="AI184" s="7"/>
      <c r="AN184" s="121">
        <f>AR184+AT184+AV184+AX184+AZ184+BB184+BD184+BF184+BH184+BJ184+BL184</f>
        <v>9741.2999999999993</v>
      </c>
      <c r="AO184" s="130"/>
      <c r="AP184" s="121"/>
      <c r="AQ184" s="116">
        <v>-0.1</v>
      </c>
      <c r="AR184" s="117">
        <f>AR183-0.1*AR183</f>
        <v>1387.8</v>
      </c>
      <c r="AS184" s="118"/>
      <c r="AT184" s="119">
        <f>SUM(AT13:AT181)</f>
        <v>708</v>
      </c>
      <c r="AU184" s="120"/>
      <c r="AV184" s="119">
        <f>SUM(AV13:AV181)</f>
        <v>714</v>
      </c>
      <c r="AW184" s="116">
        <v>-0.1</v>
      </c>
      <c r="AX184" s="117">
        <f>AX183-0.1*AX183</f>
        <v>930.6</v>
      </c>
      <c r="AY184" s="118">
        <f>SUM(AY13:AY181)</f>
        <v>21</v>
      </c>
      <c r="AZ184" s="119">
        <f>SUM(AZ13:AZ181)</f>
        <v>780</v>
      </c>
      <c r="BA184" s="116">
        <v>-0.1</v>
      </c>
      <c r="BB184" s="117">
        <f>BB183-0.1*BB183</f>
        <v>772.2</v>
      </c>
      <c r="BC184" s="116">
        <v>-0.1</v>
      </c>
      <c r="BD184" s="117">
        <f>BD183-0.1*BD183</f>
        <v>459</v>
      </c>
      <c r="BE184" s="116">
        <v>-0.1</v>
      </c>
      <c r="BF184" s="117">
        <f>BF183-0.1*BF183</f>
        <v>654.29999999999995</v>
      </c>
      <c r="BG184" s="118"/>
      <c r="BH184" s="119">
        <f>SUM(BH13:BH181)</f>
        <v>564</v>
      </c>
      <c r="BI184" s="116">
        <v>-0.1</v>
      </c>
      <c r="BJ184" s="117">
        <f>BJ183-0.1*BJ183</f>
        <v>2219.4</v>
      </c>
      <c r="BK184" s="118">
        <f>SUM(BK13:BK181)</f>
        <v>12</v>
      </c>
      <c r="BL184" s="119">
        <f>SUM(BL13:BL181)</f>
        <v>552</v>
      </c>
      <c r="BM184" s="118">
        <f t="shared" ref="BM184:BR184" si="115">SUM(BM13:BM181)</f>
        <v>0</v>
      </c>
      <c r="BN184" s="119">
        <f t="shared" si="115"/>
        <v>0</v>
      </c>
      <c r="BO184" s="118">
        <f t="shared" si="115"/>
        <v>0</v>
      </c>
      <c r="BP184" s="119">
        <f t="shared" si="115"/>
        <v>0</v>
      </c>
      <c r="BQ184" s="118">
        <f t="shared" si="115"/>
        <v>0</v>
      </c>
      <c r="BR184" s="119">
        <f t="shared" si="115"/>
        <v>0</v>
      </c>
    </row>
    <row r="185" spans="1:70" x14ac:dyDescent="0.3">
      <c r="W185" s="7"/>
      <c r="AD185" s="7"/>
      <c r="AI185" s="7"/>
    </row>
    <row r="186" spans="1:70" x14ac:dyDescent="0.3">
      <c r="W186" s="7"/>
      <c r="AD186" s="7"/>
      <c r="AI186" s="7"/>
    </row>
    <row r="187" spans="1:70" x14ac:dyDescent="0.3">
      <c r="W187" s="7"/>
      <c r="AD187" s="7"/>
      <c r="AI187" s="7"/>
    </row>
    <row r="188" spans="1:70" x14ac:dyDescent="0.3">
      <c r="W188" s="7"/>
      <c r="AD188" s="7"/>
      <c r="AI188" s="7"/>
    </row>
    <row r="189" spans="1:70" x14ac:dyDescent="0.3">
      <c r="W189" s="7"/>
      <c r="AD189" s="7"/>
      <c r="AI189" s="7"/>
    </row>
    <row r="190" spans="1:70" x14ac:dyDescent="0.3">
      <c r="W190" s="7"/>
      <c r="AD190" s="7"/>
      <c r="AI190" s="7"/>
    </row>
    <row r="191" spans="1:70" x14ac:dyDescent="0.3">
      <c r="W191" s="7"/>
      <c r="AD191" s="7"/>
      <c r="AI191" s="7"/>
    </row>
    <row r="192" spans="1:70" x14ac:dyDescent="0.3">
      <c r="W192" s="7"/>
      <c r="AD192" s="7"/>
      <c r="AI192" s="7"/>
    </row>
    <row r="193" spans="23:35" x14ac:dyDescent="0.3">
      <c r="W193" s="7"/>
      <c r="AD193" s="7"/>
      <c r="AI193" s="7"/>
    </row>
    <row r="194" spans="23:35" x14ac:dyDescent="0.3">
      <c r="W194" s="7"/>
      <c r="AD194" s="7"/>
      <c r="AI194" s="7"/>
    </row>
    <row r="195" spans="23:35" x14ac:dyDescent="0.3">
      <c r="W195" s="7"/>
      <c r="AD195" s="7"/>
      <c r="AI195" s="7"/>
    </row>
    <row r="196" spans="23:35" x14ac:dyDescent="0.3">
      <c r="W196" s="7"/>
      <c r="AD196" s="7"/>
      <c r="AI196" s="7"/>
    </row>
    <row r="197" spans="23:35" x14ac:dyDescent="0.3">
      <c r="W197" s="7"/>
      <c r="AD197" s="7"/>
      <c r="AI197" s="7"/>
    </row>
    <row r="198" spans="23:35" x14ac:dyDescent="0.3">
      <c r="W198" s="7"/>
      <c r="AD198" s="7"/>
      <c r="AI198" s="7"/>
    </row>
    <row r="199" spans="23:35" x14ac:dyDescent="0.3">
      <c r="AD199" s="7"/>
      <c r="AI199" s="7"/>
    </row>
    <row r="200" spans="23:35" x14ac:dyDescent="0.3">
      <c r="AD200" s="7"/>
      <c r="AI200" s="7"/>
    </row>
    <row r="201" spans="23:35" x14ac:dyDescent="0.3">
      <c r="AD201" s="7"/>
      <c r="AI201" s="7"/>
    </row>
    <row r="202" spans="23:35" x14ac:dyDescent="0.3">
      <c r="AD202" s="7"/>
      <c r="AI202" s="7"/>
    </row>
    <row r="203" spans="23:35" x14ac:dyDescent="0.3">
      <c r="AD203" s="7"/>
      <c r="AI203" s="7"/>
    </row>
    <row r="204" spans="23:35" x14ac:dyDescent="0.3">
      <c r="AD204" s="7"/>
      <c r="AI204" s="7"/>
    </row>
    <row r="205" spans="23:35" x14ac:dyDescent="0.3">
      <c r="AD205" s="7"/>
      <c r="AI205" s="7"/>
    </row>
    <row r="206" spans="23:35" x14ac:dyDescent="0.3">
      <c r="AD206" s="7"/>
      <c r="AI206" s="7"/>
    </row>
    <row r="207" spans="23:35" x14ac:dyDescent="0.3">
      <c r="AD207" s="7"/>
      <c r="AI207" s="7"/>
    </row>
    <row r="208" spans="23:35" x14ac:dyDescent="0.3">
      <c r="AD208" s="7"/>
      <c r="AI208" s="7"/>
    </row>
    <row r="209" spans="30:35" x14ac:dyDescent="0.3">
      <c r="AD209" s="7"/>
      <c r="AI209" s="7"/>
    </row>
    <row r="210" spans="30:35" x14ac:dyDescent="0.3">
      <c r="AD210" s="7"/>
      <c r="AI210" s="7"/>
    </row>
    <row r="211" spans="30:35" x14ac:dyDescent="0.3">
      <c r="AD211" s="7"/>
      <c r="AI211" s="7"/>
    </row>
    <row r="212" spans="30:35" x14ac:dyDescent="0.3">
      <c r="AD212" s="7"/>
      <c r="AI212" s="7"/>
    </row>
    <row r="213" spans="30:35" x14ac:dyDescent="0.3">
      <c r="AD213" s="7"/>
      <c r="AI213" s="7"/>
    </row>
    <row r="214" spans="30:35" x14ac:dyDescent="0.3">
      <c r="AD214" s="7"/>
      <c r="AI214" s="7"/>
    </row>
    <row r="215" spans="30:35" x14ac:dyDescent="0.3">
      <c r="AD215" s="7"/>
      <c r="AI215" s="7"/>
    </row>
    <row r="216" spans="30:35" x14ac:dyDescent="0.3">
      <c r="AD216" s="7"/>
      <c r="AI216" s="7"/>
    </row>
    <row r="217" spans="30:35" x14ac:dyDescent="0.3">
      <c r="AD217" s="7"/>
      <c r="AI217" s="7"/>
    </row>
    <row r="218" spans="30:35" x14ac:dyDescent="0.3">
      <c r="AD218" s="7"/>
      <c r="AI218" s="7"/>
    </row>
    <row r="219" spans="30:35" x14ac:dyDescent="0.3">
      <c r="AD219" s="7"/>
      <c r="AI219" s="7"/>
    </row>
    <row r="220" spans="30:35" x14ac:dyDescent="0.3">
      <c r="AD220" s="7"/>
      <c r="AI220" s="7"/>
    </row>
    <row r="221" spans="30:35" x14ac:dyDescent="0.3">
      <c r="AD221" s="7"/>
      <c r="AI221" s="7"/>
    </row>
    <row r="222" spans="30:35" x14ac:dyDescent="0.3">
      <c r="AD222" s="7"/>
      <c r="AI222" s="7"/>
    </row>
    <row r="223" spans="30:35" x14ac:dyDescent="0.3">
      <c r="AD223" s="7"/>
      <c r="AI223" s="7"/>
    </row>
    <row r="224" spans="30:35" x14ac:dyDescent="0.3">
      <c r="AD224" s="7"/>
      <c r="AI224" s="7"/>
    </row>
    <row r="225" spans="30:35" x14ac:dyDescent="0.3">
      <c r="AD225" s="7"/>
      <c r="AI225" s="7"/>
    </row>
    <row r="226" spans="30:35" x14ac:dyDescent="0.3">
      <c r="AD226" s="7"/>
      <c r="AI226" s="7"/>
    </row>
    <row r="227" spans="30:35" x14ac:dyDescent="0.3">
      <c r="AD227" s="7"/>
      <c r="AI227" s="7"/>
    </row>
    <row r="228" spans="30:35" x14ac:dyDescent="0.3">
      <c r="AD228" s="7"/>
      <c r="AI228" s="7"/>
    </row>
    <row r="229" spans="30:35" x14ac:dyDescent="0.3">
      <c r="AD229" s="7"/>
      <c r="AI229" s="7"/>
    </row>
    <row r="230" spans="30:35" x14ac:dyDescent="0.3">
      <c r="AD230" s="7"/>
      <c r="AI230" s="7"/>
    </row>
    <row r="231" spans="30:35" x14ac:dyDescent="0.3">
      <c r="AD231" s="7"/>
      <c r="AI231" s="7"/>
    </row>
    <row r="232" spans="30:35" x14ac:dyDescent="0.3">
      <c r="AD232" s="7"/>
      <c r="AI232" s="7"/>
    </row>
    <row r="233" spans="30:35" x14ac:dyDescent="0.3">
      <c r="AD233" s="7"/>
      <c r="AI233" s="7"/>
    </row>
    <row r="234" spans="30:35" x14ac:dyDescent="0.3">
      <c r="AD234" s="7"/>
      <c r="AI234" s="7"/>
    </row>
    <row r="235" spans="30:35" x14ac:dyDescent="0.3">
      <c r="AD235" s="7"/>
      <c r="AI235" s="7"/>
    </row>
    <row r="236" spans="30:35" x14ac:dyDescent="0.3">
      <c r="AI236" s="7"/>
    </row>
    <row r="237" spans="30:35" x14ac:dyDescent="0.3">
      <c r="AI237" s="7"/>
    </row>
    <row r="238" spans="30:35" x14ac:dyDescent="0.3">
      <c r="AI238" s="7"/>
    </row>
    <row r="239" spans="30:35" x14ac:dyDescent="0.3">
      <c r="AI239" s="7"/>
    </row>
    <row r="240" spans="30:35" x14ac:dyDescent="0.3">
      <c r="AI240" s="7"/>
    </row>
    <row r="241" spans="35:35" x14ac:dyDescent="0.3">
      <c r="AI241" s="7"/>
    </row>
    <row r="242" spans="35:35" x14ac:dyDescent="0.3">
      <c r="AI242" s="7"/>
    </row>
    <row r="243" spans="35:35" x14ac:dyDescent="0.3">
      <c r="AI243" s="7"/>
    </row>
  </sheetData>
  <mergeCells count="26">
    <mergeCell ref="BM8:BN8"/>
    <mergeCell ref="BO8:BP8"/>
    <mergeCell ref="BQ8:BR8"/>
    <mergeCell ref="AU8:AV8"/>
    <mergeCell ref="A154:I155"/>
    <mergeCell ref="AQ8:AR8"/>
    <mergeCell ref="AS8:AT8"/>
    <mergeCell ref="BG8:BH8"/>
    <mergeCell ref="BI8:BJ8"/>
    <mergeCell ref="BK8:BL8"/>
    <mergeCell ref="AW8:AX8"/>
    <mergeCell ref="AY8:AZ8"/>
    <mergeCell ref="BA8:BB8"/>
    <mergeCell ref="BC8:BD8"/>
    <mergeCell ref="BE8:BF8"/>
    <mergeCell ref="A162:I163"/>
    <mergeCell ref="A170:I171"/>
    <mergeCell ref="A6:J6"/>
    <mergeCell ref="K8:L8"/>
    <mergeCell ref="A10:I11"/>
    <mergeCell ref="A30:I31"/>
    <mergeCell ref="A58:I59"/>
    <mergeCell ref="A66:I67"/>
    <mergeCell ref="A80:I81"/>
    <mergeCell ref="A84:I85"/>
    <mergeCell ref="A91:I92"/>
  </mergeCells>
  <pageMargins left="0.7" right="0.7" top="0.75" bottom="0.75" header="0.3" footer="0.3"/>
  <pageSetup paperSize="8" scale="3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218"/>
  <sheetViews>
    <sheetView topLeftCell="B20" zoomScale="55" zoomScaleNormal="55" workbookViewId="0">
      <selection activeCell="G42" sqref="G42"/>
    </sheetView>
  </sheetViews>
  <sheetFormatPr defaultColWidth="11.44140625" defaultRowHeight="14.4" x14ac:dyDescent="0.3"/>
  <cols>
    <col min="1" max="1" width="28.6640625" style="12" customWidth="1"/>
    <col min="2" max="3" width="12.6640625" style="12" customWidth="1"/>
    <col min="4" max="4" width="47.6640625" style="12" customWidth="1"/>
    <col min="5" max="5" width="17.33203125" style="12" customWidth="1"/>
    <col min="6" max="6" width="22.6640625" style="12" customWidth="1"/>
    <col min="7" max="7" width="11.44140625" style="12" customWidth="1"/>
    <col min="8" max="8" width="15.33203125" style="12" customWidth="1"/>
    <col min="9" max="9" width="16.5546875" style="74" customWidth="1"/>
    <col min="10" max="10" width="11.44140625" style="3" hidden="1" customWidth="1"/>
    <col min="11" max="11" width="16.5546875" style="17" hidden="1" customWidth="1"/>
    <col min="12" max="12" width="11.44140625" hidden="1" customWidth="1"/>
    <col min="13" max="13" width="16.5546875" style="17" hidden="1" customWidth="1"/>
    <col min="14" max="17" width="0" hidden="1" customWidth="1"/>
  </cols>
  <sheetData>
    <row r="1" spans="1:15" ht="20.25" customHeight="1" x14ac:dyDescent="0.3"/>
    <row r="2" spans="1:15" ht="45" customHeight="1" x14ac:dyDescent="0.3">
      <c r="A2" s="154"/>
      <c r="B2" s="154"/>
      <c r="C2" s="154"/>
      <c r="D2" s="154"/>
      <c r="E2" s="154"/>
      <c r="F2" s="154"/>
      <c r="G2" s="154"/>
      <c r="H2" s="154"/>
      <c r="I2" s="154"/>
      <c r="K2"/>
      <c r="M2" s="12"/>
    </row>
    <row r="3" spans="1:15" ht="15" customHeight="1" x14ac:dyDescent="0.3">
      <c r="A3" s="49" t="s">
        <v>244</v>
      </c>
      <c r="B3" s="42"/>
      <c r="C3" s="42"/>
      <c r="D3" s="42"/>
      <c r="E3" s="42"/>
      <c r="F3" s="42"/>
      <c r="G3" s="42"/>
      <c r="H3" s="42"/>
      <c r="I3" s="102" t="s">
        <v>392</v>
      </c>
      <c r="K3"/>
      <c r="M3" s="12"/>
    </row>
    <row r="4" spans="1:15" ht="15" customHeight="1" x14ac:dyDescent="0.3">
      <c r="D4" s="42"/>
      <c r="E4" s="42"/>
      <c r="F4" s="42"/>
      <c r="G4" s="42"/>
      <c r="H4" s="42"/>
      <c r="K4"/>
      <c r="M4" s="12"/>
    </row>
    <row r="5" spans="1:15" ht="20.100000000000001" customHeight="1" x14ac:dyDescent="0.35">
      <c r="A5" s="168" t="s">
        <v>190</v>
      </c>
      <c r="B5" s="168"/>
      <c r="C5" s="168"/>
      <c r="D5" s="168"/>
      <c r="E5" s="168"/>
      <c r="F5" s="168"/>
      <c r="G5" s="168"/>
      <c r="H5" s="168"/>
      <c r="I5" s="168"/>
      <c r="J5" s="22"/>
      <c r="K5" s="23"/>
      <c r="L5" s="23"/>
      <c r="M5" s="24"/>
      <c r="N5" s="23"/>
      <c r="O5" s="23"/>
    </row>
    <row r="6" spans="1:15" ht="20.100000000000001" customHeight="1" x14ac:dyDescent="0.35">
      <c r="A6" s="21"/>
      <c r="B6" s="21"/>
      <c r="C6" s="21"/>
      <c r="D6" s="21"/>
      <c r="E6" s="21"/>
      <c r="F6" s="21"/>
      <c r="G6" s="21"/>
      <c r="H6" s="21"/>
      <c r="I6" s="75"/>
      <c r="J6" s="22"/>
      <c r="K6" s="23"/>
      <c r="L6" s="23"/>
      <c r="M6" s="24"/>
      <c r="N6" s="23"/>
      <c r="O6" s="23"/>
    </row>
    <row r="7" spans="1:15" s="3" customFormat="1" ht="198" customHeight="1" x14ac:dyDescent="0.35">
      <c r="A7" s="169" t="s">
        <v>249</v>
      </c>
      <c r="B7" s="169"/>
      <c r="C7" s="169"/>
      <c r="D7" s="169"/>
      <c r="E7" s="169"/>
      <c r="F7" s="169"/>
      <c r="G7" s="169"/>
      <c r="H7" s="169"/>
      <c r="I7" s="169"/>
      <c r="J7" s="22"/>
      <c r="K7" s="22"/>
      <c r="L7" s="22"/>
      <c r="M7" s="43"/>
      <c r="N7" s="43"/>
      <c r="O7" s="22"/>
    </row>
    <row r="8" spans="1:15" ht="15" customHeight="1" x14ac:dyDescent="0.3">
      <c r="A8" s="42"/>
      <c r="B8" s="42"/>
      <c r="C8" s="42"/>
      <c r="D8" s="42"/>
      <c r="E8" s="42"/>
      <c r="F8" s="42"/>
      <c r="G8" s="42"/>
      <c r="H8" s="42"/>
      <c r="I8" s="76"/>
      <c r="K8"/>
      <c r="M8" s="12"/>
    </row>
    <row r="9" spans="1:15" ht="20.100000000000001" customHeight="1" x14ac:dyDescent="0.35">
      <c r="A9" s="168" t="s">
        <v>192</v>
      </c>
      <c r="B9" s="168"/>
      <c r="C9" s="168"/>
      <c r="D9" s="168"/>
      <c r="E9" s="168"/>
      <c r="F9" s="168"/>
      <c r="G9" s="168"/>
      <c r="H9" s="168"/>
      <c r="I9" s="168"/>
      <c r="J9" s="22"/>
      <c r="K9" s="23"/>
      <c r="L9" s="23"/>
      <c r="M9" s="24"/>
      <c r="N9" s="23"/>
      <c r="O9" s="23"/>
    </row>
    <row r="10" spans="1:15" ht="15" customHeight="1" x14ac:dyDescent="0.35">
      <c r="A10" s="20"/>
      <c r="B10" s="20"/>
      <c r="C10" s="20"/>
      <c r="D10" s="20"/>
      <c r="E10" s="20"/>
      <c r="F10" s="20"/>
      <c r="G10" s="20"/>
      <c r="H10" s="20"/>
      <c r="I10" s="77"/>
      <c r="J10" s="22"/>
      <c r="K10" s="23"/>
      <c r="L10" s="23"/>
      <c r="M10" s="24"/>
      <c r="N10" s="23"/>
      <c r="O10" s="23"/>
    </row>
    <row r="11" spans="1:15" ht="15" customHeight="1" x14ac:dyDescent="0.3">
      <c r="A11" s="51" t="s">
        <v>191</v>
      </c>
      <c r="B11" s="1"/>
      <c r="C11" s="1"/>
      <c r="D11" s="1"/>
      <c r="E11" s="1"/>
      <c r="F11" s="1"/>
      <c r="G11" s="1"/>
      <c r="H11" s="1"/>
      <c r="I11" s="78"/>
      <c r="K11"/>
      <c r="M11" s="12"/>
    </row>
    <row r="12" spans="1:15" ht="15" customHeight="1" x14ac:dyDescent="0.3">
      <c r="A12" s="1"/>
      <c r="B12" s="1"/>
      <c r="C12" s="1"/>
      <c r="D12" s="1"/>
      <c r="E12" s="1"/>
      <c r="F12" s="1"/>
      <c r="G12" s="1"/>
      <c r="H12" s="1"/>
      <c r="I12" s="78"/>
      <c r="K12"/>
      <c r="M12" s="12"/>
    </row>
    <row r="13" spans="1:15" ht="20.100000000000001" customHeight="1" x14ac:dyDescent="0.35">
      <c r="A13" s="170" t="s">
        <v>193</v>
      </c>
      <c r="B13" s="170"/>
      <c r="C13" s="170"/>
      <c r="D13" s="170"/>
      <c r="E13" s="170"/>
      <c r="F13" s="170"/>
      <c r="G13" s="170"/>
      <c r="H13" s="170"/>
      <c r="I13" s="170"/>
      <c r="J13" s="22"/>
      <c r="K13" s="23"/>
      <c r="L13" s="23"/>
      <c r="M13" s="24"/>
      <c r="N13" s="23"/>
      <c r="O13" s="23"/>
    </row>
    <row r="14" spans="1:15" ht="9.9" customHeight="1" x14ac:dyDescent="0.3">
      <c r="A14" s="52"/>
      <c r="B14" s="52"/>
      <c r="C14" s="52"/>
      <c r="D14" s="52"/>
      <c r="E14" s="52"/>
      <c r="F14" s="52"/>
      <c r="G14" s="52"/>
      <c r="H14" s="52"/>
      <c r="I14" s="79"/>
      <c r="K14"/>
      <c r="M14" s="12"/>
    </row>
    <row r="15" spans="1:15" ht="15" customHeight="1" x14ac:dyDescent="0.3">
      <c r="A15" s="51" t="s">
        <v>194</v>
      </c>
      <c r="B15" s="52"/>
      <c r="C15" s="52"/>
      <c r="D15" s="52"/>
      <c r="E15" s="52"/>
      <c r="F15" s="52"/>
      <c r="G15" s="52"/>
      <c r="H15" s="52"/>
      <c r="I15" s="79"/>
      <c r="K15"/>
      <c r="M15" s="12"/>
    </row>
    <row r="16" spans="1:15" ht="15" customHeight="1" x14ac:dyDescent="0.3">
      <c r="A16" s="51" t="s">
        <v>355</v>
      </c>
      <c r="B16" s="52"/>
      <c r="C16" s="52"/>
      <c r="D16" s="52"/>
      <c r="E16" s="52"/>
      <c r="F16" s="52"/>
      <c r="G16" s="52"/>
      <c r="H16" s="52"/>
      <c r="I16" s="79"/>
      <c r="K16"/>
      <c r="M16" s="12"/>
    </row>
    <row r="17" spans="1:23" ht="15" customHeight="1" x14ac:dyDescent="0.3">
      <c r="A17" s="52"/>
      <c r="B17" s="52"/>
      <c r="C17" s="52"/>
      <c r="D17" s="52"/>
      <c r="E17" s="52"/>
      <c r="F17" s="52"/>
      <c r="G17" s="52"/>
      <c r="H17" s="52"/>
      <c r="I17" s="79"/>
      <c r="K17"/>
      <c r="M17" s="12"/>
    </row>
    <row r="18" spans="1:23" ht="15" customHeight="1" x14ac:dyDescent="0.3">
      <c r="A18" s="170" t="s">
        <v>195</v>
      </c>
      <c r="B18" s="170"/>
      <c r="C18" s="170"/>
      <c r="D18" s="170"/>
      <c r="E18" s="170"/>
      <c r="F18" s="170"/>
      <c r="G18" s="170"/>
      <c r="H18" s="170"/>
      <c r="I18" s="170"/>
      <c r="K18"/>
      <c r="M18" s="12"/>
    </row>
    <row r="19" spans="1:23" ht="9.9" customHeight="1" x14ac:dyDescent="0.3">
      <c r="A19" s="52"/>
      <c r="B19" s="52"/>
      <c r="C19" s="52"/>
      <c r="D19" s="52"/>
      <c r="E19" s="52"/>
      <c r="F19" s="52"/>
      <c r="G19" s="52"/>
      <c r="H19" s="52"/>
      <c r="I19" s="79"/>
      <c r="K19"/>
      <c r="M19" s="12"/>
    </row>
    <row r="20" spans="1:23" ht="15" customHeight="1" x14ac:dyDescent="0.3">
      <c r="A20" s="51" t="s">
        <v>196</v>
      </c>
      <c r="B20" s="52"/>
      <c r="C20" s="52"/>
      <c r="D20" s="52"/>
      <c r="E20" s="52"/>
      <c r="F20" s="52"/>
      <c r="G20" s="52"/>
      <c r="H20" s="52"/>
      <c r="I20" s="79"/>
      <c r="K20"/>
      <c r="M20" s="12"/>
    </row>
    <row r="21" spans="1:23" ht="15" customHeight="1" x14ac:dyDescent="0.3">
      <c r="A21" s="51" t="s">
        <v>197</v>
      </c>
      <c r="B21" s="52"/>
      <c r="C21" s="52"/>
      <c r="D21" s="52"/>
      <c r="E21" s="52"/>
      <c r="F21" s="52"/>
      <c r="G21" s="52"/>
      <c r="H21" s="52"/>
      <c r="I21" s="79"/>
      <c r="K21"/>
      <c r="M21" s="12"/>
    </row>
    <row r="22" spans="1:23" ht="15" customHeight="1" x14ac:dyDescent="0.3">
      <c r="A22" s="52"/>
      <c r="B22" s="52"/>
      <c r="C22" s="52"/>
      <c r="D22" s="52"/>
      <c r="E22" s="52"/>
      <c r="F22" s="52"/>
      <c r="G22" s="52"/>
      <c r="H22" s="52"/>
      <c r="I22" s="79"/>
      <c r="K22"/>
      <c r="M22" s="12"/>
    </row>
    <row r="23" spans="1:23" ht="15" customHeight="1" x14ac:dyDescent="0.3">
      <c r="A23" s="170" t="s">
        <v>246</v>
      </c>
      <c r="B23" s="170"/>
      <c r="C23" s="170"/>
      <c r="D23" s="170"/>
      <c r="E23" s="170"/>
      <c r="F23" s="170"/>
      <c r="G23" s="170"/>
      <c r="H23" s="170"/>
      <c r="I23" s="170"/>
      <c r="K23"/>
      <c r="M23" s="12"/>
    </row>
    <row r="24" spans="1:23" ht="9.9" customHeight="1" x14ac:dyDescent="0.3">
      <c r="A24" s="52"/>
      <c r="B24" s="52"/>
      <c r="C24" s="52"/>
      <c r="D24" s="52"/>
      <c r="E24" s="52"/>
      <c r="F24" s="52"/>
      <c r="G24" s="52"/>
      <c r="H24" s="52"/>
      <c r="I24" s="79"/>
      <c r="K24"/>
      <c r="M24" s="12"/>
    </row>
    <row r="25" spans="1:23" ht="15" customHeight="1" x14ac:dyDescent="0.3">
      <c r="A25" s="172" t="s">
        <v>247</v>
      </c>
      <c r="B25" s="172"/>
      <c r="C25" s="172"/>
      <c r="D25" s="172"/>
      <c r="E25" s="172"/>
      <c r="F25" s="172"/>
      <c r="G25" s="172"/>
      <c r="H25" s="172"/>
      <c r="I25" s="172"/>
      <c r="K25"/>
      <c r="M25" s="12"/>
    </row>
    <row r="26" spans="1:23" ht="15" customHeight="1" x14ac:dyDescent="0.3">
      <c r="A26" s="51" t="s">
        <v>248</v>
      </c>
      <c r="B26" s="55"/>
      <c r="C26" s="55"/>
      <c r="D26" s="55"/>
      <c r="E26" s="55"/>
      <c r="F26" s="55"/>
      <c r="G26" s="55"/>
      <c r="H26" s="55"/>
      <c r="I26" s="80"/>
      <c r="K26"/>
      <c r="M26" s="12"/>
    </row>
    <row r="27" spans="1:23" ht="11.25" customHeight="1" x14ac:dyDescent="0.3">
      <c r="A27" s="55"/>
      <c r="B27" s="55"/>
      <c r="C27" s="55"/>
      <c r="D27" s="55"/>
      <c r="E27" s="55"/>
      <c r="F27" s="55"/>
      <c r="G27" s="55"/>
      <c r="H27" s="55"/>
      <c r="I27" s="80"/>
      <c r="K27"/>
      <c r="M27" s="12"/>
    </row>
    <row r="28" spans="1:23" s="25" customFormat="1" ht="67.5" customHeight="1" thickBot="1" x14ac:dyDescent="0.4">
      <c r="A28" s="56" t="s">
        <v>256</v>
      </c>
      <c r="B28" s="56" t="s">
        <v>181</v>
      </c>
      <c r="C28" s="56" t="s">
        <v>255</v>
      </c>
      <c r="D28" s="56" t="s">
        <v>257</v>
      </c>
      <c r="E28" s="56" t="s">
        <v>8</v>
      </c>
      <c r="F28" s="56" t="s">
        <v>270</v>
      </c>
      <c r="G28" s="58" t="s">
        <v>3</v>
      </c>
      <c r="H28" s="58" t="s">
        <v>0</v>
      </c>
      <c r="I28" s="81" t="s">
        <v>354</v>
      </c>
      <c r="J28" s="26"/>
      <c r="K28" s="26" t="s">
        <v>0</v>
      </c>
      <c r="L28" s="27"/>
      <c r="M28" s="28"/>
      <c r="N28" s="27"/>
      <c r="O28" s="27"/>
    </row>
    <row r="29" spans="1:23" s="1" customFormat="1" x14ac:dyDescent="0.3">
      <c r="A29" s="52"/>
      <c r="B29" s="52"/>
      <c r="C29" s="52"/>
      <c r="D29" s="52"/>
      <c r="E29" s="52"/>
      <c r="F29" s="52"/>
      <c r="G29" s="60"/>
      <c r="H29" s="60"/>
      <c r="I29" s="79"/>
      <c r="J29" s="2"/>
      <c r="K29" s="16"/>
      <c r="M29" s="18"/>
    </row>
    <row r="30" spans="1:23" x14ac:dyDescent="0.3">
      <c r="A30" s="163" t="s">
        <v>61</v>
      </c>
      <c r="B30" s="163"/>
      <c r="C30" s="163"/>
      <c r="D30" s="164"/>
      <c r="E30" s="164"/>
      <c r="F30" s="164"/>
      <c r="G30" s="164"/>
      <c r="H30" s="164"/>
      <c r="I30" s="164"/>
      <c r="J30" s="163"/>
      <c r="K30" s="163"/>
      <c r="L30" s="163"/>
      <c r="M30" s="164"/>
      <c r="N30" s="164"/>
      <c r="O30" s="164"/>
      <c r="P30" s="164"/>
      <c r="Q30" s="164"/>
      <c r="R30" s="164"/>
      <c r="U30" s="163"/>
      <c r="W30" s="163"/>
    </row>
    <row r="31" spans="1:23" x14ac:dyDescent="0.3">
      <c r="A31" s="164"/>
      <c r="B31" s="164"/>
      <c r="C31" s="164"/>
      <c r="D31" s="164"/>
      <c r="E31" s="164"/>
      <c r="F31" s="164"/>
      <c r="G31" s="164"/>
      <c r="H31" s="164"/>
      <c r="I31" s="164"/>
      <c r="J31" s="164"/>
      <c r="K31" s="164"/>
      <c r="L31" s="164"/>
      <c r="M31" s="164"/>
      <c r="N31" s="164"/>
      <c r="O31" s="164"/>
      <c r="P31" s="164"/>
      <c r="Q31" s="164"/>
      <c r="R31" s="164"/>
      <c r="U31" s="164"/>
      <c r="W31" s="164"/>
    </row>
    <row r="32" spans="1:23" x14ac:dyDescent="0.3">
      <c r="A32" s="84" t="s">
        <v>254</v>
      </c>
      <c r="B32" s="61" t="s">
        <v>180</v>
      </c>
      <c r="C32" s="61" t="s">
        <v>314</v>
      </c>
      <c r="D32" s="84" t="s">
        <v>2</v>
      </c>
      <c r="E32" s="61" t="e">
        <f>#REF!</f>
        <v>#REF!</v>
      </c>
      <c r="F32" s="61"/>
      <c r="G32" s="61">
        <v>2011</v>
      </c>
      <c r="H32" s="62">
        <v>4.3099999999999996</v>
      </c>
      <c r="I32" s="82" t="e">
        <f>#REF!</f>
        <v>#REF!</v>
      </c>
      <c r="K32" s="12" t="s">
        <v>4</v>
      </c>
      <c r="M32" s="17">
        <v>7.4428571428571431</v>
      </c>
    </row>
    <row r="33" spans="1:13" x14ac:dyDescent="0.3">
      <c r="A33" s="84" t="s">
        <v>6</v>
      </c>
      <c r="B33" s="61" t="s">
        <v>180</v>
      </c>
      <c r="C33" s="61" t="s">
        <v>314</v>
      </c>
      <c r="D33" s="84" t="s">
        <v>258</v>
      </c>
      <c r="E33" s="61" t="e">
        <f>#REF!</f>
        <v>#REF!</v>
      </c>
      <c r="F33" s="61"/>
      <c r="G33" s="61">
        <v>2012</v>
      </c>
      <c r="H33" s="62">
        <v>5.55</v>
      </c>
      <c r="I33" s="82" t="e">
        <f>#REF!</f>
        <v>#REF!</v>
      </c>
      <c r="K33" s="12" t="s">
        <v>7</v>
      </c>
      <c r="M33" s="17">
        <v>9.2142857142857153</v>
      </c>
    </row>
    <row r="34" spans="1:13" x14ac:dyDescent="0.3">
      <c r="A34" s="84" t="s">
        <v>388</v>
      </c>
      <c r="B34" s="61" t="s">
        <v>180</v>
      </c>
      <c r="C34" s="61" t="s">
        <v>314</v>
      </c>
      <c r="D34" s="84" t="s">
        <v>389</v>
      </c>
      <c r="E34" s="61" t="e">
        <f>#REF!</f>
        <v>#REF!</v>
      </c>
      <c r="F34" s="69" t="s">
        <v>269</v>
      </c>
      <c r="G34" s="61"/>
      <c r="H34" s="62"/>
      <c r="I34" s="82" t="e">
        <f>#REF!</f>
        <v>#REF!</v>
      </c>
      <c r="K34" s="12"/>
    </row>
    <row r="35" spans="1:13" x14ac:dyDescent="0.3">
      <c r="A35" s="84" t="s">
        <v>89</v>
      </c>
      <c r="B35" s="61" t="s">
        <v>180</v>
      </c>
      <c r="C35" s="61" t="s">
        <v>314</v>
      </c>
      <c r="D35" s="84" t="s">
        <v>259</v>
      </c>
      <c r="E35" s="61" t="e">
        <f>#REF!</f>
        <v>#REF!</v>
      </c>
      <c r="F35" s="69" t="s">
        <v>269</v>
      </c>
      <c r="G35" s="61">
        <v>2011</v>
      </c>
      <c r="H35" s="62">
        <v>4</v>
      </c>
      <c r="I35" s="82" t="e">
        <f>#REF!</f>
        <v>#REF!</v>
      </c>
      <c r="K35" s="12">
        <v>600</v>
      </c>
      <c r="M35" s="17">
        <v>7.0000000000000009</v>
      </c>
    </row>
    <row r="36" spans="1:13" x14ac:dyDescent="0.3">
      <c r="A36" s="84" t="s">
        <v>378</v>
      </c>
      <c r="B36" s="61" t="s">
        <v>180</v>
      </c>
      <c r="C36" s="61" t="s">
        <v>314</v>
      </c>
      <c r="D36" s="84" t="s">
        <v>260</v>
      </c>
      <c r="E36" s="61" t="e">
        <f>#REF!</f>
        <v>#REF!</v>
      </c>
      <c r="F36" s="61"/>
      <c r="G36" s="61">
        <v>2011</v>
      </c>
      <c r="H36" s="62">
        <v>14.5</v>
      </c>
      <c r="I36" s="82" t="e">
        <f>#REF!</f>
        <v>#REF!</v>
      </c>
      <c r="K36" s="12">
        <v>150</v>
      </c>
      <c r="M36" s="17">
        <v>22.000000000000004</v>
      </c>
    </row>
    <row r="37" spans="1:13" x14ac:dyDescent="0.3">
      <c r="A37" s="84" t="s">
        <v>73</v>
      </c>
      <c r="B37" s="61" t="s">
        <v>180</v>
      </c>
      <c r="C37" s="61" t="s">
        <v>314</v>
      </c>
      <c r="D37" s="84" t="s">
        <v>261</v>
      </c>
      <c r="E37" s="61" t="e">
        <f>#REF!</f>
        <v>#REF!</v>
      </c>
      <c r="F37" s="61"/>
      <c r="G37" s="61">
        <v>2011</v>
      </c>
      <c r="H37" s="62">
        <v>15.27</v>
      </c>
      <c r="I37" s="82" t="e">
        <f>#REF!</f>
        <v>#REF!</v>
      </c>
      <c r="K37" s="12">
        <v>500</v>
      </c>
      <c r="M37" s="17">
        <v>23.099999999999998</v>
      </c>
    </row>
    <row r="38" spans="1:13" x14ac:dyDescent="0.3">
      <c r="A38" s="84" t="s">
        <v>252</v>
      </c>
      <c r="B38" s="61" t="s">
        <v>180</v>
      </c>
      <c r="C38" s="61" t="s">
        <v>314</v>
      </c>
      <c r="D38" s="84" t="s">
        <v>262</v>
      </c>
      <c r="E38" s="61" t="e">
        <f>#REF!</f>
        <v>#REF!</v>
      </c>
      <c r="F38" s="69" t="s">
        <v>269</v>
      </c>
      <c r="G38" s="61">
        <v>2010</v>
      </c>
      <c r="H38" s="62">
        <v>5.2</v>
      </c>
      <c r="I38" s="82" t="e">
        <f>#REF!</f>
        <v>#REF!</v>
      </c>
      <c r="K38" s="12">
        <v>600</v>
      </c>
      <c r="M38" s="17">
        <v>8.7142857142857153</v>
      </c>
    </row>
    <row r="39" spans="1:13" x14ac:dyDescent="0.3">
      <c r="A39" s="84" t="s">
        <v>90</v>
      </c>
      <c r="B39" s="61" t="s">
        <v>180</v>
      </c>
      <c r="C39" s="61" t="s">
        <v>314</v>
      </c>
      <c r="D39" s="84" t="s">
        <v>263</v>
      </c>
      <c r="E39" s="61" t="e">
        <f>#REF!</f>
        <v>#REF!</v>
      </c>
      <c r="F39" s="61"/>
      <c r="G39" s="61">
        <v>2011</v>
      </c>
      <c r="H39" s="62">
        <v>29.34</v>
      </c>
      <c r="I39" s="82" t="e">
        <f>#REF!</f>
        <v>#REF!</v>
      </c>
      <c r="K39" s="12">
        <v>200</v>
      </c>
      <c r="M39" s="17">
        <v>43.2</v>
      </c>
    </row>
    <row r="40" spans="1:13" x14ac:dyDescent="0.3">
      <c r="A40" s="84" t="s">
        <v>254</v>
      </c>
      <c r="B40" s="61" t="s">
        <v>182</v>
      </c>
      <c r="C40" s="61" t="s">
        <v>314</v>
      </c>
      <c r="D40" s="84" t="s">
        <v>2</v>
      </c>
      <c r="E40" s="61" t="e">
        <f>#REF!</f>
        <v>#REF!</v>
      </c>
      <c r="F40" s="61"/>
      <c r="G40" s="61">
        <v>2009</v>
      </c>
      <c r="H40" s="62">
        <v>4.24</v>
      </c>
      <c r="I40" s="82" t="e">
        <f>#REF!</f>
        <v>#REF!</v>
      </c>
      <c r="K40" s="12" t="s">
        <v>4</v>
      </c>
      <c r="M40" s="17">
        <v>7.3428571428571443</v>
      </c>
    </row>
    <row r="41" spans="1:13" x14ac:dyDescent="0.3">
      <c r="A41" s="84" t="s">
        <v>254</v>
      </c>
      <c r="B41" s="61" t="s">
        <v>182</v>
      </c>
      <c r="C41" s="61" t="s">
        <v>314</v>
      </c>
      <c r="D41" s="84" t="s">
        <v>380</v>
      </c>
      <c r="E41" s="61" t="e">
        <f>#REF!</f>
        <v>#REF!</v>
      </c>
      <c r="F41" s="69" t="s">
        <v>269</v>
      </c>
      <c r="G41" s="61">
        <v>2010</v>
      </c>
      <c r="H41" s="62">
        <v>8.1</v>
      </c>
      <c r="I41" s="82" t="e">
        <f>#REF!</f>
        <v>#REF!</v>
      </c>
      <c r="K41" s="12"/>
    </row>
    <row r="42" spans="1:13" x14ac:dyDescent="0.3">
      <c r="A42" s="84" t="s">
        <v>252</v>
      </c>
      <c r="B42" s="61" t="s">
        <v>182</v>
      </c>
      <c r="C42" s="61" t="s">
        <v>314</v>
      </c>
      <c r="D42" s="84" t="s">
        <v>262</v>
      </c>
      <c r="E42" s="61" t="e">
        <f>#REF!</f>
        <v>#REF!</v>
      </c>
      <c r="F42" s="69" t="s">
        <v>269</v>
      </c>
      <c r="G42" s="61">
        <v>2010</v>
      </c>
      <c r="H42" s="62">
        <v>8.1</v>
      </c>
      <c r="I42" s="82" t="e">
        <f>#REF!</f>
        <v>#REF!</v>
      </c>
      <c r="K42" s="12">
        <v>600</v>
      </c>
      <c r="M42" s="17">
        <v>12.857142857142858</v>
      </c>
    </row>
    <row r="43" spans="1:13" x14ac:dyDescent="0.3">
      <c r="A43" s="84" t="s">
        <v>251</v>
      </c>
      <c r="B43" s="61" t="s">
        <v>182</v>
      </c>
      <c r="C43" s="61" t="s">
        <v>314</v>
      </c>
      <c r="D43" s="84" t="s">
        <v>264</v>
      </c>
      <c r="E43" s="61" t="e">
        <f>#REF!</f>
        <v>#REF!</v>
      </c>
      <c r="F43" s="69" t="s">
        <v>269</v>
      </c>
      <c r="G43" s="61">
        <v>2011</v>
      </c>
      <c r="H43" s="62">
        <v>6.05</v>
      </c>
      <c r="I43" s="82" t="e">
        <f>#REF!</f>
        <v>#REF!</v>
      </c>
      <c r="K43" s="12">
        <v>600</v>
      </c>
      <c r="M43" s="17">
        <v>9.9285714285714288</v>
      </c>
    </row>
    <row r="44" spans="1:13" x14ac:dyDescent="0.3">
      <c r="A44" s="84" t="s">
        <v>253</v>
      </c>
      <c r="B44" s="61" t="s">
        <v>182</v>
      </c>
      <c r="C44" s="61" t="s">
        <v>314</v>
      </c>
      <c r="D44" s="84" t="s">
        <v>265</v>
      </c>
      <c r="E44" s="61" t="e">
        <f>#REF!</f>
        <v>#REF!</v>
      </c>
      <c r="F44" s="61"/>
      <c r="G44" s="61">
        <v>2011</v>
      </c>
      <c r="H44" s="62">
        <v>15.5</v>
      </c>
      <c r="I44" s="82" t="e">
        <f>#REF!</f>
        <v>#REF!</v>
      </c>
      <c r="K44" s="12">
        <v>300</v>
      </c>
      <c r="M44" s="17">
        <v>23.428571428571427</v>
      </c>
    </row>
    <row r="45" spans="1:13" x14ac:dyDescent="0.3">
      <c r="A45" s="84" t="s">
        <v>9</v>
      </c>
      <c r="B45" s="61" t="s">
        <v>182</v>
      </c>
      <c r="C45" s="61" t="s">
        <v>314</v>
      </c>
      <c r="D45" s="84" t="s">
        <v>266</v>
      </c>
      <c r="E45" s="61" t="e">
        <f>#REF!</f>
        <v>#REF!</v>
      </c>
      <c r="F45" s="61"/>
      <c r="G45" s="61">
        <v>2010</v>
      </c>
      <c r="H45" s="62">
        <v>20.6</v>
      </c>
      <c r="I45" s="82" t="e">
        <f>#REF!</f>
        <v>#REF!</v>
      </c>
      <c r="K45" s="12">
        <v>300</v>
      </c>
      <c r="M45" s="17">
        <v>30.714285714285715</v>
      </c>
    </row>
    <row r="46" spans="1:13" x14ac:dyDescent="0.3">
      <c r="A46" s="84" t="s">
        <v>75</v>
      </c>
      <c r="B46" s="61" t="s">
        <v>182</v>
      </c>
      <c r="C46" s="61" t="s">
        <v>314</v>
      </c>
      <c r="D46" s="84" t="s">
        <v>267</v>
      </c>
      <c r="E46" s="61" t="e">
        <f>#REF!</f>
        <v>#REF!</v>
      </c>
      <c r="F46" s="61"/>
      <c r="G46" s="61">
        <v>2010</v>
      </c>
      <c r="H46" s="62">
        <v>14.5</v>
      </c>
      <c r="I46" s="82" t="e">
        <f>#REF!</f>
        <v>#REF!</v>
      </c>
      <c r="K46" s="12">
        <v>350</v>
      </c>
      <c r="M46" s="17">
        <v>22.000000000000004</v>
      </c>
    </row>
    <row r="47" spans="1:13" x14ac:dyDescent="0.3">
      <c r="A47" s="84" t="s">
        <v>285</v>
      </c>
      <c r="B47" s="61" t="s">
        <v>182</v>
      </c>
      <c r="C47" s="61" t="s">
        <v>314</v>
      </c>
      <c r="D47" s="84" t="s">
        <v>268</v>
      </c>
      <c r="E47" s="61" t="e">
        <f>#REF!</f>
        <v>#REF!</v>
      </c>
      <c r="F47" s="61"/>
      <c r="G47" s="61">
        <v>2011</v>
      </c>
      <c r="H47" s="62">
        <v>9.1999999999999993</v>
      </c>
      <c r="I47" s="82" t="e">
        <f>#REF!</f>
        <v>#REF!</v>
      </c>
      <c r="K47" s="12">
        <v>300</v>
      </c>
      <c r="M47" s="17">
        <v>14.428571428571429</v>
      </c>
    </row>
    <row r="48" spans="1:13" x14ac:dyDescent="0.3">
      <c r="A48" s="84" t="s">
        <v>72</v>
      </c>
      <c r="B48" s="61" t="s">
        <v>182</v>
      </c>
      <c r="C48" s="61" t="s">
        <v>314</v>
      </c>
      <c r="D48" s="84" t="s">
        <v>264</v>
      </c>
      <c r="E48" s="61" t="e">
        <f>#REF!</f>
        <v>#REF!</v>
      </c>
      <c r="F48" s="69" t="s">
        <v>269</v>
      </c>
      <c r="G48" s="61">
        <v>2011</v>
      </c>
      <c r="H48" s="62">
        <v>8.3000000000000007</v>
      </c>
      <c r="I48" s="82" t="e">
        <f>#REF!</f>
        <v>#REF!</v>
      </c>
      <c r="K48" s="12">
        <v>300</v>
      </c>
      <c r="M48" s="17">
        <v>13.142857142857146</v>
      </c>
    </row>
    <row r="49" spans="1:13" ht="15" customHeight="1" x14ac:dyDescent="0.3">
      <c r="A49" s="61"/>
      <c r="B49" s="61"/>
      <c r="C49" s="61"/>
      <c r="D49" s="61"/>
      <c r="E49" s="61"/>
      <c r="F49" s="61"/>
      <c r="G49" s="61"/>
      <c r="H49" s="62"/>
      <c r="I49" s="82"/>
      <c r="K49" s="12"/>
    </row>
    <row r="50" spans="1:13" ht="15" customHeight="1" x14ac:dyDescent="0.3">
      <c r="A50" s="163" t="s">
        <v>183</v>
      </c>
      <c r="B50" s="163"/>
      <c r="C50" s="163"/>
      <c r="D50" s="163"/>
      <c r="E50" s="163"/>
      <c r="F50" s="163"/>
      <c r="G50" s="163"/>
      <c r="H50" s="163"/>
      <c r="I50" s="163"/>
      <c r="K50"/>
    </row>
    <row r="51" spans="1:13" ht="15" customHeight="1" x14ac:dyDescent="0.3">
      <c r="A51" s="163"/>
      <c r="B51" s="163"/>
      <c r="C51" s="163"/>
      <c r="D51" s="163"/>
      <c r="E51" s="163"/>
      <c r="F51" s="163"/>
      <c r="G51" s="163"/>
      <c r="H51" s="163"/>
      <c r="I51" s="163"/>
      <c r="K51"/>
    </row>
    <row r="52" spans="1:13" ht="15" customHeight="1" x14ac:dyDescent="0.3">
      <c r="A52" s="84" t="s">
        <v>282</v>
      </c>
      <c r="B52" s="61" t="s">
        <v>180</v>
      </c>
      <c r="C52" s="61" t="s">
        <v>314</v>
      </c>
      <c r="D52" s="84" t="s">
        <v>272</v>
      </c>
      <c r="E52" s="61" t="e">
        <f>#REF!</f>
        <v>#REF!</v>
      </c>
      <c r="F52" s="61"/>
      <c r="G52" s="61">
        <v>2012</v>
      </c>
      <c r="H52" s="62">
        <v>3.3</v>
      </c>
      <c r="I52" s="82" t="e">
        <f>#REF!</f>
        <v>#REF!</v>
      </c>
      <c r="K52" s="12">
        <v>10000</v>
      </c>
      <c r="M52" s="17">
        <v>6.0000000000000009</v>
      </c>
    </row>
    <row r="53" spans="1:13" x14ac:dyDescent="0.3">
      <c r="A53" s="84" t="s">
        <v>284</v>
      </c>
      <c r="B53" s="61" t="s">
        <v>180</v>
      </c>
      <c r="C53" s="61" t="s">
        <v>314</v>
      </c>
      <c r="D53" s="84" t="s">
        <v>273</v>
      </c>
      <c r="E53" s="61" t="e">
        <f>#REF!</f>
        <v>#REF!</v>
      </c>
      <c r="F53" s="69" t="s">
        <v>269</v>
      </c>
      <c r="G53" s="61">
        <v>2012</v>
      </c>
      <c r="H53" s="62">
        <v>3.8</v>
      </c>
      <c r="I53" s="82" t="e">
        <f>#REF!</f>
        <v>#REF!</v>
      </c>
      <c r="K53" s="12">
        <v>1500</v>
      </c>
      <c r="M53" s="17">
        <v>6.7142857142857153</v>
      </c>
    </row>
    <row r="54" spans="1:13" x14ac:dyDescent="0.3">
      <c r="A54" s="84" t="s">
        <v>283</v>
      </c>
      <c r="B54" s="61" t="s">
        <v>180</v>
      </c>
      <c r="C54" s="61" t="s">
        <v>314</v>
      </c>
      <c r="D54" s="84" t="s">
        <v>274</v>
      </c>
      <c r="E54" s="61" t="e">
        <f>#REF!</f>
        <v>#REF!</v>
      </c>
      <c r="F54" s="69" t="s">
        <v>269</v>
      </c>
      <c r="G54" s="61">
        <v>2011</v>
      </c>
      <c r="H54" s="62">
        <v>8.5</v>
      </c>
      <c r="I54" s="82" t="e">
        <f>#REF!</f>
        <v>#REF!</v>
      </c>
      <c r="K54" s="12">
        <v>800</v>
      </c>
      <c r="M54" s="17">
        <v>13.428571428571431</v>
      </c>
    </row>
    <row r="55" spans="1:13" x14ac:dyDescent="0.3">
      <c r="A55" s="84" t="s">
        <v>59</v>
      </c>
      <c r="B55" s="61" t="s">
        <v>180</v>
      </c>
      <c r="C55" s="61" t="s">
        <v>314</v>
      </c>
      <c r="D55" s="84" t="s">
        <v>275</v>
      </c>
      <c r="E55" s="61" t="e">
        <f>#REF!</f>
        <v>#REF!</v>
      </c>
      <c r="F55" s="61"/>
      <c r="G55" s="61">
        <v>2010</v>
      </c>
      <c r="H55" s="62">
        <v>8</v>
      </c>
      <c r="I55" s="82" t="e">
        <f>#REF!</f>
        <v>#REF!</v>
      </c>
      <c r="K55" s="12">
        <v>500</v>
      </c>
      <c r="M55" s="17">
        <v>12.714285714285715</v>
      </c>
    </row>
    <row r="56" spans="1:13" x14ac:dyDescent="0.3">
      <c r="A56" s="84" t="s">
        <v>282</v>
      </c>
      <c r="B56" s="61" t="s">
        <v>182</v>
      </c>
      <c r="C56" s="61" t="s">
        <v>314</v>
      </c>
      <c r="D56" s="84" t="s">
        <v>276</v>
      </c>
      <c r="E56" s="61" t="e">
        <f>#REF!</f>
        <v>#REF!</v>
      </c>
      <c r="F56" s="69" t="s">
        <v>269</v>
      </c>
      <c r="G56" s="61">
        <v>2010</v>
      </c>
      <c r="H56" s="62">
        <v>2.4</v>
      </c>
      <c r="I56" s="82" t="e">
        <f>#REF!</f>
        <v>#REF!</v>
      </c>
      <c r="K56" s="12" t="s">
        <v>15</v>
      </c>
      <c r="M56" s="17">
        <v>4.7142857142857144</v>
      </c>
    </row>
    <row r="57" spans="1:13" x14ac:dyDescent="0.3">
      <c r="A57" s="84" t="s">
        <v>282</v>
      </c>
      <c r="B57" s="61" t="s">
        <v>182</v>
      </c>
      <c r="C57" s="61" t="s">
        <v>314</v>
      </c>
      <c r="D57" s="84" t="s">
        <v>277</v>
      </c>
      <c r="E57" s="61" t="e">
        <f>#REF!</f>
        <v>#REF!</v>
      </c>
      <c r="F57" s="61"/>
      <c r="G57" s="61">
        <v>2011</v>
      </c>
      <c r="H57" s="62">
        <v>3.5</v>
      </c>
      <c r="I57" s="82" t="e">
        <f>#REF!</f>
        <v>#REF!</v>
      </c>
      <c r="K57" s="12">
        <v>2000</v>
      </c>
      <c r="M57" s="17">
        <v>6.2857142857142865</v>
      </c>
    </row>
    <row r="58" spans="1:13" x14ac:dyDescent="0.3">
      <c r="A58" s="84" t="s">
        <v>17</v>
      </c>
      <c r="B58" s="61" t="s">
        <v>182</v>
      </c>
      <c r="C58" s="61" t="s">
        <v>314</v>
      </c>
      <c r="D58" s="84" t="s">
        <v>278</v>
      </c>
      <c r="E58" s="61" t="e">
        <f>#REF!</f>
        <v>#REF!</v>
      </c>
      <c r="F58" s="69" t="s">
        <v>269</v>
      </c>
      <c r="G58" s="61" t="s">
        <v>20</v>
      </c>
      <c r="H58" s="62">
        <v>2.9</v>
      </c>
      <c r="I58" s="82" t="e">
        <f>#REF!</f>
        <v>#REF!</v>
      </c>
      <c r="K58" s="12" t="s">
        <v>21</v>
      </c>
      <c r="M58" s="17">
        <v>5.4285714285714288</v>
      </c>
    </row>
    <row r="59" spans="1:13" x14ac:dyDescent="0.3">
      <c r="A59" s="84" t="s">
        <v>22</v>
      </c>
      <c r="B59" s="61" t="s">
        <v>182</v>
      </c>
      <c r="C59" s="61" t="s">
        <v>314</v>
      </c>
      <c r="D59" s="84" t="s">
        <v>279</v>
      </c>
      <c r="E59" s="61" t="e">
        <f>#REF!</f>
        <v>#REF!</v>
      </c>
      <c r="F59" s="61"/>
      <c r="G59" s="61">
        <v>2008</v>
      </c>
      <c r="H59" s="62">
        <v>2.95</v>
      </c>
      <c r="I59" s="82" t="e">
        <f>#REF!</f>
        <v>#REF!</v>
      </c>
      <c r="K59" s="12">
        <v>2000</v>
      </c>
      <c r="M59" s="17">
        <v>5.5000000000000009</v>
      </c>
    </row>
    <row r="60" spans="1:13" x14ac:dyDescent="0.3">
      <c r="A60" s="84" t="s">
        <v>286</v>
      </c>
      <c r="B60" s="61" t="s">
        <v>182</v>
      </c>
      <c r="C60" s="61" t="s">
        <v>314</v>
      </c>
      <c r="D60" s="84" t="s">
        <v>280</v>
      </c>
      <c r="E60" s="61" t="e">
        <f>#REF!</f>
        <v>#REF!</v>
      </c>
      <c r="F60" s="61"/>
      <c r="G60" s="61">
        <v>2010</v>
      </c>
      <c r="H60" s="62">
        <v>2.8</v>
      </c>
      <c r="I60" s="82" t="e">
        <f>#REF!</f>
        <v>#REF!</v>
      </c>
      <c r="K60" s="12">
        <v>5000</v>
      </c>
      <c r="M60" s="17">
        <v>5.2857142857142856</v>
      </c>
    </row>
    <row r="61" spans="1:13" x14ac:dyDescent="0.3">
      <c r="A61" s="84" t="s">
        <v>284</v>
      </c>
      <c r="B61" s="61" t="s">
        <v>182</v>
      </c>
      <c r="C61" s="61" t="s">
        <v>314</v>
      </c>
      <c r="D61" s="84" t="s">
        <v>271</v>
      </c>
      <c r="E61" s="61" t="e">
        <f>#REF!</f>
        <v>#REF!</v>
      </c>
      <c r="F61" s="69" t="s">
        <v>269</v>
      </c>
      <c r="G61" s="61">
        <v>2011</v>
      </c>
      <c r="H61" s="62">
        <v>3.8</v>
      </c>
      <c r="I61" s="82" t="e">
        <f>#REF!</f>
        <v>#REF!</v>
      </c>
      <c r="K61" s="12">
        <v>5000</v>
      </c>
      <c r="M61" s="17">
        <v>6.7142857142857153</v>
      </c>
    </row>
    <row r="62" spans="1:13" x14ac:dyDescent="0.3">
      <c r="A62" s="84" t="s">
        <v>33</v>
      </c>
      <c r="B62" s="61" t="s">
        <v>182</v>
      </c>
      <c r="C62" s="61" t="s">
        <v>314</v>
      </c>
      <c r="D62" s="84" t="s">
        <v>281</v>
      </c>
      <c r="E62" s="61" t="e">
        <f>#REF!</f>
        <v>#REF!</v>
      </c>
      <c r="F62" s="61"/>
      <c r="G62" s="61">
        <v>2008</v>
      </c>
      <c r="H62" s="62">
        <v>8.8000000000000007</v>
      </c>
      <c r="I62" s="82" t="e">
        <f>#REF!</f>
        <v>#REF!</v>
      </c>
      <c r="K62" s="12">
        <v>3000</v>
      </c>
      <c r="M62" s="17">
        <v>13.857142857142859</v>
      </c>
    </row>
    <row r="63" spans="1:13" x14ac:dyDescent="0.3">
      <c r="A63" s="84" t="s">
        <v>33</v>
      </c>
      <c r="B63" s="61" t="s">
        <v>182</v>
      </c>
      <c r="C63" s="61" t="s">
        <v>314</v>
      </c>
      <c r="D63" s="84" t="s">
        <v>287</v>
      </c>
      <c r="E63" s="61" t="e">
        <f>#REF!</f>
        <v>#REF!</v>
      </c>
      <c r="F63" s="61"/>
      <c r="G63" s="61">
        <v>2008</v>
      </c>
      <c r="H63" s="62">
        <v>5.6</v>
      </c>
      <c r="I63" s="82" t="e">
        <f>#REF!</f>
        <v>#REF!</v>
      </c>
      <c r="K63" s="12">
        <v>600</v>
      </c>
      <c r="M63" s="17">
        <v>9.2857142857142865</v>
      </c>
    </row>
    <row r="64" spans="1:13" x14ac:dyDescent="0.3">
      <c r="A64" s="84" t="s">
        <v>36</v>
      </c>
      <c r="B64" s="61" t="s">
        <v>182</v>
      </c>
      <c r="C64" s="61" t="s">
        <v>314</v>
      </c>
      <c r="D64" s="84" t="s">
        <v>288</v>
      </c>
      <c r="E64" s="61" t="e">
        <f>#REF!</f>
        <v>#REF!</v>
      </c>
      <c r="F64" s="69" t="s">
        <v>269</v>
      </c>
      <c r="G64" s="61">
        <v>2007</v>
      </c>
      <c r="H64" s="62">
        <v>4.95</v>
      </c>
      <c r="I64" s="82" t="e">
        <f>#REF!</f>
        <v>#REF!</v>
      </c>
      <c r="K64" s="12">
        <v>6000</v>
      </c>
      <c r="M64" s="17">
        <v>8.3571428571428577</v>
      </c>
    </row>
    <row r="65" spans="1:13" x14ac:dyDescent="0.3">
      <c r="A65" s="84" t="s">
        <v>38</v>
      </c>
      <c r="B65" s="61" t="s">
        <v>182</v>
      </c>
      <c r="C65" s="61" t="s">
        <v>314</v>
      </c>
      <c r="D65" s="84" t="s">
        <v>288</v>
      </c>
      <c r="E65" s="61" t="e">
        <f>#REF!</f>
        <v>#REF!</v>
      </c>
      <c r="F65" s="69" t="s">
        <v>269</v>
      </c>
      <c r="G65" s="61">
        <v>2007</v>
      </c>
      <c r="H65" s="62">
        <v>6.6</v>
      </c>
      <c r="I65" s="82" t="e">
        <f>#REF!</f>
        <v>#REF!</v>
      </c>
      <c r="K65" s="12">
        <v>3000</v>
      </c>
      <c r="M65" s="17">
        <v>10.714285714285715</v>
      </c>
    </row>
    <row r="66" spans="1:13" x14ac:dyDescent="0.3">
      <c r="A66" s="84" t="s">
        <v>38</v>
      </c>
      <c r="B66" s="61" t="s">
        <v>182</v>
      </c>
      <c r="C66" s="61" t="s">
        <v>314</v>
      </c>
      <c r="D66" s="84" t="s">
        <v>289</v>
      </c>
      <c r="E66" s="61" t="e">
        <f>#REF!</f>
        <v>#REF!</v>
      </c>
      <c r="F66" s="61"/>
      <c r="G66" s="61">
        <v>2008</v>
      </c>
      <c r="H66" s="62"/>
      <c r="I66" s="82" t="e">
        <f>#REF!</f>
        <v>#REF!</v>
      </c>
      <c r="K66" s="12"/>
      <c r="M66" s="17">
        <v>1.2857142857142858</v>
      </c>
    </row>
    <row r="67" spans="1:13" x14ac:dyDescent="0.3">
      <c r="A67" s="84" t="s">
        <v>39</v>
      </c>
      <c r="B67" s="61" t="s">
        <v>182</v>
      </c>
      <c r="C67" s="61" t="s">
        <v>314</v>
      </c>
      <c r="D67" s="84" t="s">
        <v>290</v>
      </c>
      <c r="E67" s="61" t="e">
        <f>#REF!</f>
        <v>#REF!</v>
      </c>
      <c r="F67" s="61"/>
      <c r="G67" s="61">
        <v>2010</v>
      </c>
      <c r="H67" s="62">
        <v>8.5</v>
      </c>
      <c r="I67" s="82" t="e">
        <f>#REF!</f>
        <v>#REF!</v>
      </c>
      <c r="K67" s="12">
        <v>800</v>
      </c>
      <c r="M67" s="17">
        <v>13.428571428571431</v>
      </c>
    </row>
    <row r="68" spans="1:13" x14ac:dyDescent="0.3">
      <c r="A68" s="84" t="s">
        <v>127</v>
      </c>
      <c r="B68" s="61" t="s">
        <v>182</v>
      </c>
      <c r="C68" s="61" t="s">
        <v>314</v>
      </c>
      <c r="D68" s="84" t="s">
        <v>291</v>
      </c>
      <c r="E68" s="61" t="e">
        <f>#REF!</f>
        <v>#REF!</v>
      </c>
      <c r="F68" s="61"/>
      <c r="G68" s="61">
        <v>2006</v>
      </c>
      <c r="H68" s="62">
        <v>11</v>
      </c>
      <c r="I68" s="82" t="e">
        <f>#REF!</f>
        <v>#REF!</v>
      </c>
      <c r="K68" s="12">
        <v>600</v>
      </c>
      <c r="M68" s="17">
        <v>17</v>
      </c>
    </row>
    <row r="69" spans="1:13" x14ac:dyDescent="0.3">
      <c r="A69" s="84" t="s">
        <v>283</v>
      </c>
      <c r="B69" s="61" t="s">
        <v>182</v>
      </c>
      <c r="C69" s="61" t="s">
        <v>314</v>
      </c>
      <c r="D69" s="84" t="s">
        <v>274</v>
      </c>
      <c r="E69" s="61" t="e">
        <f>#REF!</f>
        <v>#REF!</v>
      </c>
      <c r="F69" s="69" t="s">
        <v>269</v>
      </c>
      <c r="G69" s="61">
        <v>2008</v>
      </c>
      <c r="H69" s="62">
        <v>7.1</v>
      </c>
      <c r="I69" s="82" t="e">
        <f>#REF!</f>
        <v>#REF!</v>
      </c>
      <c r="K69" s="12">
        <v>600</v>
      </c>
      <c r="M69" s="17">
        <v>11.428571428571429</v>
      </c>
    </row>
    <row r="70" spans="1:13" x14ac:dyDescent="0.3">
      <c r="A70" s="84" t="s">
        <v>41</v>
      </c>
      <c r="B70" s="61" t="s">
        <v>182</v>
      </c>
      <c r="C70" s="61" t="s">
        <v>314</v>
      </c>
      <c r="D70" s="84" t="s">
        <v>292</v>
      </c>
      <c r="E70" s="61" t="e">
        <f>#REF!</f>
        <v>#REF!</v>
      </c>
      <c r="F70" s="61"/>
      <c r="G70" s="61">
        <v>2008</v>
      </c>
      <c r="H70" s="62" t="s">
        <v>98</v>
      </c>
      <c r="I70" s="82" t="e">
        <f>#REF!</f>
        <v>#REF!</v>
      </c>
      <c r="K70" s="12">
        <v>600</v>
      </c>
    </row>
    <row r="71" spans="1:13" x14ac:dyDescent="0.3">
      <c r="A71" s="84" t="s">
        <v>43</v>
      </c>
      <c r="B71" s="61" t="s">
        <v>182</v>
      </c>
      <c r="C71" s="61" t="s">
        <v>314</v>
      </c>
      <c r="D71" s="84" t="s">
        <v>293</v>
      </c>
      <c r="E71" s="61" t="e">
        <f>#REF!</f>
        <v>#REF!</v>
      </c>
      <c r="F71" s="61"/>
      <c r="G71" s="61">
        <v>2008</v>
      </c>
      <c r="H71" s="62">
        <v>6.7</v>
      </c>
      <c r="I71" s="82" t="e">
        <f>#REF!</f>
        <v>#REF!</v>
      </c>
      <c r="K71" s="12">
        <v>1500</v>
      </c>
      <c r="M71" s="17">
        <v>10.857142857142859</v>
      </c>
    </row>
    <row r="72" spans="1:13" x14ac:dyDescent="0.3">
      <c r="A72" s="84" t="s">
        <v>48</v>
      </c>
      <c r="B72" s="61" t="s">
        <v>182</v>
      </c>
      <c r="C72" s="61" t="s">
        <v>314</v>
      </c>
      <c r="D72" s="84" t="s">
        <v>294</v>
      </c>
      <c r="E72" s="61" t="e">
        <f>#REF!</f>
        <v>#REF!</v>
      </c>
      <c r="F72" s="61"/>
      <c r="G72" s="61">
        <v>2008</v>
      </c>
      <c r="H72" s="62">
        <v>7.2</v>
      </c>
      <c r="I72" s="82" t="e">
        <f>#REF!</f>
        <v>#REF!</v>
      </c>
      <c r="K72" s="12"/>
      <c r="M72" s="17">
        <v>11.571428571428571</v>
      </c>
    </row>
    <row r="73" spans="1:13" x14ac:dyDescent="0.3">
      <c r="A73" s="84" t="s">
        <v>50</v>
      </c>
      <c r="B73" s="61" t="s">
        <v>182</v>
      </c>
      <c r="C73" s="61" t="s">
        <v>314</v>
      </c>
      <c r="D73" s="84" t="s">
        <v>295</v>
      </c>
      <c r="E73" s="61" t="e">
        <f>#REF!</f>
        <v>#REF!</v>
      </c>
      <c r="F73" s="61"/>
      <c r="G73" s="61">
        <v>2007</v>
      </c>
      <c r="H73" s="62">
        <v>6.3</v>
      </c>
      <c r="I73" s="82" t="e">
        <f>#REF!</f>
        <v>#REF!</v>
      </c>
      <c r="K73" s="12">
        <v>1200</v>
      </c>
      <c r="M73" s="17">
        <v>10.285714285714286</v>
      </c>
    </row>
    <row r="74" spans="1:13" x14ac:dyDescent="0.3">
      <c r="A74" s="84" t="s">
        <v>52</v>
      </c>
      <c r="B74" s="61" t="s">
        <v>182</v>
      </c>
      <c r="C74" s="61" t="s">
        <v>314</v>
      </c>
      <c r="D74" s="84" t="s">
        <v>296</v>
      </c>
      <c r="E74" s="61" t="e">
        <f>#REF!</f>
        <v>#REF!</v>
      </c>
      <c r="F74" s="61"/>
      <c r="G74" s="61">
        <v>2008</v>
      </c>
      <c r="H74" s="62">
        <v>4.4000000000000004</v>
      </c>
      <c r="I74" s="82" t="e">
        <f>#REF!</f>
        <v>#REF!</v>
      </c>
      <c r="K74" s="12">
        <v>600</v>
      </c>
      <c r="M74" s="17">
        <v>7.571428571428573</v>
      </c>
    </row>
    <row r="75" spans="1:13" x14ac:dyDescent="0.3">
      <c r="A75" s="84" t="s">
        <v>54</v>
      </c>
      <c r="B75" s="61" t="s">
        <v>182</v>
      </c>
      <c r="C75" s="61" t="s">
        <v>314</v>
      </c>
      <c r="D75" s="84" t="s">
        <v>297</v>
      </c>
      <c r="E75" s="61" t="e">
        <f>#REF!</f>
        <v>#REF!</v>
      </c>
      <c r="F75" s="61"/>
      <c r="G75" s="61"/>
      <c r="H75" s="62"/>
      <c r="I75" s="82" t="e">
        <f>#REF!</f>
        <v>#REF!</v>
      </c>
      <c r="K75" s="12"/>
    </row>
    <row r="76" spans="1:13" x14ac:dyDescent="0.3">
      <c r="A76" s="84" t="s">
        <v>57</v>
      </c>
      <c r="B76" s="61" t="s">
        <v>182</v>
      </c>
      <c r="C76" s="61" t="s">
        <v>314</v>
      </c>
      <c r="D76" s="84" t="s">
        <v>298</v>
      </c>
      <c r="E76" s="61" t="e">
        <f>#REF!</f>
        <v>#REF!</v>
      </c>
      <c r="F76" s="69" t="s">
        <v>269</v>
      </c>
      <c r="G76" s="61"/>
      <c r="H76" s="62"/>
      <c r="I76" s="82" t="e">
        <f>#REF!</f>
        <v>#REF!</v>
      </c>
      <c r="K76" s="12"/>
    </row>
    <row r="77" spans="1:13" x14ac:dyDescent="0.3">
      <c r="A77" s="61"/>
      <c r="B77" s="61"/>
      <c r="C77" s="61"/>
      <c r="D77" s="61"/>
      <c r="E77" s="61"/>
      <c r="F77" s="61"/>
      <c r="G77" s="61"/>
      <c r="H77" s="62"/>
      <c r="I77" s="82"/>
      <c r="K77" s="12"/>
    </row>
    <row r="78" spans="1:13" ht="15" customHeight="1" x14ac:dyDescent="0.3">
      <c r="A78" s="163" t="s">
        <v>71</v>
      </c>
      <c r="B78" s="163"/>
      <c r="C78" s="163"/>
      <c r="D78" s="166"/>
      <c r="E78" s="166"/>
      <c r="F78" s="166"/>
      <c r="G78" s="166"/>
      <c r="H78" s="166"/>
      <c r="I78" s="166"/>
      <c r="K78"/>
    </row>
    <row r="79" spans="1:13" x14ac:dyDescent="0.3">
      <c r="A79" s="166"/>
      <c r="B79" s="166"/>
      <c r="C79" s="166"/>
      <c r="D79" s="166"/>
      <c r="E79" s="166"/>
      <c r="F79" s="166"/>
      <c r="G79" s="166"/>
      <c r="H79" s="166"/>
      <c r="I79" s="166"/>
      <c r="K79"/>
    </row>
    <row r="80" spans="1:13" x14ac:dyDescent="0.3">
      <c r="A80" s="84" t="s">
        <v>68</v>
      </c>
      <c r="B80" s="61" t="s">
        <v>180</v>
      </c>
      <c r="C80" s="61" t="s">
        <v>314</v>
      </c>
      <c r="D80" s="84" t="s">
        <v>302</v>
      </c>
      <c r="E80" s="61" t="e">
        <f>#REF!</f>
        <v>#REF!</v>
      </c>
      <c r="F80" s="69" t="s">
        <v>269</v>
      </c>
      <c r="G80" s="61">
        <v>2012</v>
      </c>
      <c r="H80" s="62">
        <v>5.5</v>
      </c>
      <c r="I80" s="82" t="e">
        <f>#REF!</f>
        <v>#REF!</v>
      </c>
      <c r="K80" s="12">
        <v>1500</v>
      </c>
      <c r="M80" s="17">
        <v>9.1428571428571441</v>
      </c>
    </row>
    <row r="81" spans="1:13" ht="15" customHeight="1" x14ac:dyDescent="0.3">
      <c r="A81" s="84" t="s">
        <v>299</v>
      </c>
      <c r="B81" s="61" t="s">
        <v>180</v>
      </c>
      <c r="C81" s="61" t="s">
        <v>314</v>
      </c>
      <c r="D81" s="84" t="s">
        <v>303</v>
      </c>
      <c r="E81" s="61" t="e">
        <f>#REF!</f>
        <v>#REF!</v>
      </c>
      <c r="F81" s="61"/>
      <c r="G81" s="61">
        <v>2012</v>
      </c>
      <c r="H81" s="62">
        <v>3</v>
      </c>
      <c r="I81" s="82" t="e">
        <f>#REF!</f>
        <v>#REF!</v>
      </c>
      <c r="K81" s="12">
        <v>2500</v>
      </c>
      <c r="M81" s="17">
        <v>5.5714285714285721</v>
      </c>
    </row>
    <row r="82" spans="1:13" x14ac:dyDescent="0.3">
      <c r="A82" s="84" t="s">
        <v>66</v>
      </c>
      <c r="B82" s="61" t="s">
        <v>182</v>
      </c>
      <c r="C82" s="61" t="s">
        <v>314</v>
      </c>
      <c r="D82" s="84" t="s">
        <v>304</v>
      </c>
      <c r="E82" s="61" t="e">
        <f>#REF!</f>
        <v>#REF!</v>
      </c>
      <c r="F82" s="69" t="s">
        <v>269</v>
      </c>
      <c r="G82" s="61">
        <v>2011</v>
      </c>
      <c r="H82" s="62">
        <v>3.1</v>
      </c>
      <c r="I82" s="82" t="e">
        <f>#REF!</f>
        <v>#REF!</v>
      </c>
      <c r="K82" s="12">
        <v>2500</v>
      </c>
      <c r="M82" s="17">
        <v>5.7142857142857144</v>
      </c>
    </row>
    <row r="83" spans="1:13" x14ac:dyDescent="0.3">
      <c r="A83" s="84" t="s">
        <v>301</v>
      </c>
      <c r="B83" s="61" t="s">
        <v>182</v>
      </c>
      <c r="C83" s="61" t="s">
        <v>314</v>
      </c>
      <c r="D83" s="84" t="s">
        <v>63</v>
      </c>
      <c r="E83" s="61" t="e">
        <f>#REF!</f>
        <v>#REF!</v>
      </c>
      <c r="F83" s="61"/>
      <c r="G83" s="61">
        <v>2011</v>
      </c>
      <c r="H83" s="62">
        <v>4.0999999999999996</v>
      </c>
      <c r="I83" s="82" t="e">
        <f>#REF!</f>
        <v>#REF!</v>
      </c>
      <c r="K83" s="12">
        <v>600</v>
      </c>
      <c r="M83" s="17">
        <v>7.1428571428571432</v>
      </c>
    </row>
    <row r="84" spans="1:13" x14ac:dyDescent="0.3">
      <c r="A84" s="84" t="s">
        <v>299</v>
      </c>
      <c r="B84" s="61" t="s">
        <v>182</v>
      </c>
      <c r="C84" s="61" t="s">
        <v>314</v>
      </c>
      <c r="D84" s="84" t="s">
        <v>300</v>
      </c>
      <c r="E84" s="61" t="e">
        <f>#REF!</f>
        <v>#REF!</v>
      </c>
      <c r="F84" s="61"/>
      <c r="G84" s="61">
        <v>2011</v>
      </c>
      <c r="H84" s="62">
        <v>2.9</v>
      </c>
      <c r="I84" s="82" t="e">
        <f>#REF!</f>
        <v>#REF!</v>
      </c>
      <c r="K84" s="12">
        <v>3000</v>
      </c>
      <c r="M84" s="17">
        <v>5.4285714285714288</v>
      </c>
    </row>
    <row r="85" spans="1:13" x14ac:dyDescent="0.3">
      <c r="A85" s="65"/>
      <c r="B85" s="65"/>
      <c r="C85" s="65"/>
      <c r="D85" s="65"/>
      <c r="E85" s="65"/>
      <c r="F85" s="65"/>
      <c r="G85" s="65"/>
      <c r="H85" s="67"/>
      <c r="I85" s="83"/>
      <c r="K85" s="12"/>
    </row>
    <row r="86" spans="1:13" x14ac:dyDescent="0.3">
      <c r="A86" s="163" t="s">
        <v>77</v>
      </c>
      <c r="B86" s="163"/>
      <c r="C86" s="163"/>
      <c r="D86" s="166"/>
      <c r="E86" s="166"/>
      <c r="F86" s="166"/>
      <c r="G86" s="166"/>
      <c r="H86" s="166"/>
      <c r="I86" s="166"/>
      <c r="K86"/>
    </row>
    <row r="87" spans="1:13" ht="15" customHeight="1" x14ac:dyDescent="0.3">
      <c r="A87" s="166"/>
      <c r="B87" s="166"/>
      <c r="C87" s="166"/>
      <c r="D87" s="166"/>
      <c r="E87" s="166"/>
      <c r="F87" s="166"/>
      <c r="G87" s="166"/>
      <c r="H87" s="166"/>
      <c r="I87" s="166"/>
      <c r="K87"/>
    </row>
    <row r="88" spans="1:13" x14ac:dyDescent="0.3">
      <c r="A88" s="84" t="s">
        <v>184</v>
      </c>
      <c r="B88" s="61" t="s">
        <v>182</v>
      </c>
      <c r="C88" s="61" t="s">
        <v>314</v>
      </c>
      <c r="D88" s="84" t="s">
        <v>387</v>
      </c>
      <c r="E88" s="61" t="e">
        <f>#REF!</f>
        <v>#REF!</v>
      </c>
      <c r="F88" s="69" t="s">
        <v>269</v>
      </c>
      <c r="G88" s="61">
        <v>2009</v>
      </c>
      <c r="H88" s="62">
        <v>3.15</v>
      </c>
      <c r="I88" s="82" t="e">
        <f>#REF!</f>
        <v>#REF!</v>
      </c>
      <c r="K88" s="12">
        <v>1500</v>
      </c>
      <c r="M88" s="17">
        <v>5.7857142857142856</v>
      </c>
    </row>
    <row r="89" spans="1:13" x14ac:dyDescent="0.3">
      <c r="A89" s="84" t="s">
        <v>184</v>
      </c>
      <c r="B89" s="61" t="s">
        <v>180</v>
      </c>
      <c r="C89" s="61" t="s">
        <v>314</v>
      </c>
      <c r="D89" s="84" t="s">
        <v>305</v>
      </c>
      <c r="E89" s="61" t="e">
        <f>#REF!</f>
        <v>#REF!</v>
      </c>
      <c r="F89" s="69" t="s">
        <v>269</v>
      </c>
      <c r="G89" s="61">
        <v>2012</v>
      </c>
      <c r="H89" s="62">
        <v>3.5</v>
      </c>
      <c r="I89" s="82" t="e">
        <f>#REF!</f>
        <v>#REF!</v>
      </c>
      <c r="K89" s="12">
        <v>2000</v>
      </c>
      <c r="M89" s="17">
        <v>6.2857142857142865</v>
      </c>
    </row>
    <row r="90" spans="1:13" x14ac:dyDescent="0.3">
      <c r="A90" s="84" t="s">
        <v>185</v>
      </c>
      <c r="B90" s="61" t="s">
        <v>182</v>
      </c>
      <c r="C90" s="61" t="s">
        <v>314</v>
      </c>
      <c r="D90" s="84" t="s">
        <v>385</v>
      </c>
      <c r="E90" s="61" t="e">
        <f>#REF!</f>
        <v>#REF!</v>
      </c>
      <c r="F90" s="61"/>
      <c r="G90" s="61">
        <v>2011</v>
      </c>
      <c r="H90" s="62">
        <v>3.5</v>
      </c>
      <c r="I90" s="82" t="e">
        <f>#REF!</f>
        <v>#REF!</v>
      </c>
      <c r="K90" s="12">
        <v>600</v>
      </c>
      <c r="M90" s="17">
        <v>6.2857142857142865</v>
      </c>
    </row>
    <row r="91" spans="1:13" ht="15" customHeight="1" x14ac:dyDescent="0.3">
      <c r="A91" s="84" t="s">
        <v>186</v>
      </c>
      <c r="B91" s="61" t="s">
        <v>182</v>
      </c>
      <c r="C91" s="61" t="s">
        <v>314</v>
      </c>
      <c r="D91" s="84" t="s">
        <v>306</v>
      </c>
      <c r="E91" s="61" t="e">
        <f>#REF!</f>
        <v>#REF!</v>
      </c>
      <c r="F91" s="61"/>
      <c r="G91" s="61">
        <v>2010</v>
      </c>
      <c r="H91" s="62">
        <v>8.65</v>
      </c>
      <c r="I91" s="82" t="e">
        <f>#REF!</f>
        <v>#REF!</v>
      </c>
      <c r="K91" s="12">
        <v>500</v>
      </c>
      <c r="M91" s="17">
        <v>13.642857142857144</v>
      </c>
    </row>
    <row r="92" spans="1:13" x14ac:dyDescent="0.3">
      <c r="A92" s="84" t="s">
        <v>186</v>
      </c>
      <c r="B92" s="61" t="s">
        <v>180</v>
      </c>
      <c r="C92" s="61" t="s">
        <v>314</v>
      </c>
      <c r="D92" s="84" t="s">
        <v>306</v>
      </c>
      <c r="E92" s="61" t="e">
        <f>#REF!</f>
        <v>#REF!</v>
      </c>
      <c r="F92" s="61"/>
      <c r="G92" s="61">
        <v>2011</v>
      </c>
      <c r="H92" s="62">
        <v>8.65</v>
      </c>
      <c r="I92" s="82" t="e">
        <f>#REF!</f>
        <v>#REF!</v>
      </c>
      <c r="K92" s="12">
        <v>500</v>
      </c>
      <c r="M92" s="17">
        <v>13.642857142857144</v>
      </c>
    </row>
    <row r="93" spans="1:13" x14ac:dyDescent="0.3">
      <c r="A93" s="84" t="s">
        <v>82</v>
      </c>
      <c r="B93" s="61" t="s">
        <v>182</v>
      </c>
      <c r="C93" s="61" t="s">
        <v>314</v>
      </c>
      <c r="D93" s="84" t="s">
        <v>307</v>
      </c>
      <c r="E93" s="61" t="e">
        <f>#REF!</f>
        <v>#REF!</v>
      </c>
      <c r="F93" s="61"/>
      <c r="G93" s="61">
        <v>2011</v>
      </c>
      <c r="H93" s="62">
        <v>6.8</v>
      </c>
      <c r="I93" s="82" t="e">
        <f>#REF!</f>
        <v>#REF!</v>
      </c>
      <c r="K93" s="12">
        <v>600</v>
      </c>
      <c r="M93" s="17">
        <v>11.000000000000002</v>
      </c>
    </row>
    <row r="94" spans="1:13" x14ac:dyDescent="0.3">
      <c r="A94" s="84" t="s">
        <v>83</v>
      </c>
      <c r="B94" s="61" t="s">
        <v>182</v>
      </c>
      <c r="C94" s="61" t="s">
        <v>314</v>
      </c>
      <c r="D94" s="84" t="s">
        <v>308</v>
      </c>
      <c r="E94" s="61" t="e">
        <f>#REF!</f>
        <v>#REF!</v>
      </c>
      <c r="F94" s="61"/>
      <c r="G94" s="61">
        <v>2011</v>
      </c>
      <c r="H94" s="62">
        <v>25</v>
      </c>
      <c r="I94" s="82" t="e">
        <f>#REF!</f>
        <v>#REF!</v>
      </c>
      <c r="K94" s="12">
        <v>120</v>
      </c>
      <c r="M94" s="17">
        <v>37</v>
      </c>
    </row>
    <row r="95" spans="1:13" x14ac:dyDescent="0.3">
      <c r="A95" s="84" t="s">
        <v>85</v>
      </c>
      <c r="B95" s="61" t="s">
        <v>182</v>
      </c>
      <c r="C95" s="61" t="s">
        <v>314</v>
      </c>
      <c r="D95" s="84" t="s">
        <v>309</v>
      </c>
      <c r="E95" s="61" t="e">
        <f>#REF!</f>
        <v>#REF!</v>
      </c>
      <c r="F95" s="61"/>
      <c r="G95" s="61">
        <v>2010</v>
      </c>
      <c r="H95" s="62">
        <v>6.7</v>
      </c>
      <c r="I95" s="82" t="e">
        <f>#REF!</f>
        <v>#REF!</v>
      </c>
      <c r="K95" s="12">
        <v>600</v>
      </c>
      <c r="M95" s="17">
        <v>10.857142857142859</v>
      </c>
    </row>
    <row r="96" spans="1:13" x14ac:dyDescent="0.3">
      <c r="A96" s="84" t="s">
        <v>87</v>
      </c>
      <c r="B96" s="61" t="s">
        <v>182</v>
      </c>
      <c r="C96" s="61" t="s">
        <v>314</v>
      </c>
      <c r="D96" s="84" t="s">
        <v>309</v>
      </c>
      <c r="E96" s="61" t="e">
        <f>#REF!</f>
        <v>#REF!</v>
      </c>
      <c r="F96" s="61"/>
      <c r="G96" s="61">
        <v>2010</v>
      </c>
      <c r="H96" s="62">
        <v>7.4</v>
      </c>
      <c r="I96" s="82" t="e">
        <f>#REF!</f>
        <v>#REF!</v>
      </c>
      <c r="K96" s="12">
        <v>600</v>
      </c>
      <c r="M96" s="17">
        <v>11.857142857142859</v>
      </c>
    </row>
    <row r="97" spans="1:13" x14ac:dyDescent="0.3">
      <c r="A97" s="84" t="s">
        <v>88</v>
      </c>
      <c r="B97" s="61" t="s">
        <v>182</v>
      </c>
      <c r="C97" s="61" t="s">
        <v>314</v>
      </c>
      <c r="D97" s="84" t="s">
        <v>310</v>
      </c>
      <c r="E97" s="61" t="e">
        <f>#REF!</f>
        <v>#REF!</v>
      </c>
      <c r="F97" s="61"/>
      <c r="G97" s="61">
        <v>2008</v>
      </c>
      <c r="H97" s="62">
        <v>10</v>
      </c>
      <c r="I97" s="82" t="e">
        <f>#REF!</f>
        <v>#REF!</v>
      </c>
      <c r="K97" s="12">
        <v>350</v>
      </c>
      <c r="M97" s="17">
        <v>15.571428571428573</v>
      </c>
    </row>
    <row r="98" spans="1:13" x14ac:dyDescent="0.3">
      <c r="A98" s="84" t="s">
        <v>94</v>
      </c>
      <c r="B98" s="61" t="s">
        <v>182</v>
      </c>
      <c r="C98" s="61" t="s">
        <v>314</v>
      </c>
      <c r="D98" s="84" t="s">
        <v>311</v>
      </c>
      <c r="E98" s="61" t="e">
        <f>#REF!</f>
        <v>#REF!</v>
      </c>
      <c r="F98" s="61"/>
      <c r="G98" s="61">
        <v>2011</v>
      </c>
      <c r="H98" s="62">
        <v>6.6</v>
      </c>
      <c r="I98" s="82" t="e">
        <f>#REF!</f>
        <v>#REF!</v>
      </c>
      <c r="K98" s="12">
        <v>600</v>
      </c>
      <c r="M98" s="17">
        <v>10.714285714285715</v>
      </c>
    </row>
    <row r="99" spans="1:13" hidden="1" x14ac:dyDescent="0.3">
      <c r="A99" s="69"/>
      <c r="B99" s="61"/>
      <c r="C99" s="61"/>
      <c r="D99" s="61"/>
      <c r="E99" s="61"/>
      <c r="F99" s="61"/>
      <c r="G99" s="61"/>
      <c r="H99" s="62"/>
      <c r="I99" s="82"/>
      <c r="K99" s="12"/>
    </row>
    <row r="100" spans="1:13" hidden="1" x14ac:dyDescent="0.3">
      <c r="A100" s="163" t="s">
        <v>231</v>
      </c>
      <c r="B100" s="163"/>
      <c r="C100" s="163"/>
      <c r="D100" s="166"/>
      <c r="E100" s="166"/>
      <c r="F100" s="166"/>
      <c r="G100" s="166"/>
      <c r="H100" s="166"/>
      <c r="I100" s="166"/>
      <c r="K100" s="12"/>
    </row>
    <row r="101" spans="1:13" hidden="1" x14ac:dyDescent="0.3">
      <c r="A101" s="166"/>
      <c r="B101" s="166"/>
      <c r="C101" s="166"/>
      <c r="D101" s="166"/>
      <c r="E101" s="166"/>
      <c r="F101" s="166"/>
      <c r="G101" s="166"/>
      <c r="H101" s="166"/>
      <c r="I101" s="166"/>
      <c r="K101" s="12"/>
    </row>
    <row r="102" spans="1:13" hidden="1" x14ac:dyDescent="0.3">
      <c r="A102" s="84" t="s">
        <v>233</v>
      </c>
      <c r="B102" s="61" t="s">
        <v>180</v>
      </c>
      <c r="C102" s="61" t="s">
        <v>314</v>
      </c>
      <c r="D102" s="84" t="s">
        <v>232</v>
      </c>
      <c r="E102" s="61" t="e">
        <f>#REF!</f>
        <v>#REF!</v>
      </c>
      <c r="F102" s="61"/>
      <c r="G102" s="61">
        <v>2012</v>
      </c>
      <c r="H102" s="62">
        <v>3.6</v>
      </c>
      <c r="I102" s="82" t="e">
        <f>#REF!</f>
        <v>#REF!</v>
      </c>
      <c r="K102" s="12"/>
    </row>
    <row r="103" spans="1:13" x14ac:dyDescent="0.3">
      <c r="A103" s="69"/>
      <c r="B103" s="61"/>
      <c r="C103" s="61"/>
      <c r="D103" s="61"/>
      <c r="E103" s="61"/>
      <c r="F103" s="61"/>
      <c r="G103" s="61"/>
      <c r="H103" s="62"/>
      <c r="I103" s="82"/>
      <c r="K103" s="12"/>
    </row>
    <row r="104" spans="1:13" x14ac:dyDescent="0.3">
      <c r="A104" s="163" t="s">
        <v>188</v>
      </c>
      <c r="B104" s="163"/>
      <c r="C104" s="163"/>
      <c r="D104" s="166"/>
      <c r="E104" s="166"/>
      <c r="F104" s="166"/>
      <c r="G104" s="166"/>
      <c r="H104" s="166"/>
      <c r="I104" s="166"/>
      <c r="K104"/>
    </row>
    <row r="105" spans="1:13" ht="15" customHeight="1" x14ac:dyDescent="0.3">
      <c r="A105" s="166"/>
      <c r="B105" s="166"/>
      <c r="C105" s="166"/>
      <c r="D105" s="166"/>
      <c r="E105" s="166"/>
      <c r="F105" s="166"/>
      <c r="G105" s="166"/>
      <c r="H105" s="166"/>
      <c r="I105" s="166"/>
      <c r="K105"/>
    </row>
    <row r="106" spans="1:13" x14ac:dyDescent="0.3">
      <c r="A106" s="84" t="s">
        <v>99</v>
      </c>
      <c r="B106" s="61" t="s">
        <v>187</v>
      </c>
      <c r="C106" s="61" t="s">
        <v>314</v>
      </c>
      <c r="D106" s="84" t="s">
        <v>312</v>
      </c>
      <c r="E106" s="61" t="e">
        <f>#REF!</f>
        <v>#REF!</v>
      </c>
      <c r="F106" s="69" t="s">
        <v>269</v>
      </c>
      <c r="G106" s="61">
        <v>2012</v>
      </c>
      <c r="H106" s="62">
        <v>3.6</v>
      </c>
      <c r="I106" s="82" t="e">
        <f>#REF!</f>
        <v>#REF!</v>
      </c>
      <c r="K106" s="12">
        <v>1200</v>
      </c>
      <c r="M106" s="17">
        <v>6.4285714285714288</v>
      </c>
    </row>
    <row r="107" spans="1:13" x14ac:dyDescent="0.3">
      <c r="A107" s="84" t="s">
        <v>101</v>
      </c>
      <c r="B107" s="61" t="s">
        <v>187</v>
      </c>
      <c r="C107" s="61" t="s">
        <v>314</v>
      </c>
      <c r="D107" s="84" t="s">
        <v>313</v>
      </c>
      <c r="E107" s="61" t="e">
        <f>#REF!</f>
        <v>#REF!</v>
      </c>
      <c r="F107" s="69" t="s">
        <v>269</v>
      </c>
      <c r="G107" s="61">
        <v>2012</v>
      </c>
      <c r="H107" s="62">
        <v>3.8</v>
      </c>
      <c r="I107" s="82" t="e">
        <f>#REF!</f>
        <v>#REF!</v>
      </c>
      <c r="K107" s="12">
        <v>3000</v>
      </c>
      <c r="M107" s="17">
        <v>6.7142857142857153</v>
      </c>
    </row>
    <row r="108" spans="1:13" x14ac:dyDescent="0.3">
      <c r="A108" s="84" t="s">
        <v>101</v>
      </c>
      <c r="B108" s="61" t="s">
        <v>187</v>
      </c>
      <c r="C108" s="61" t="s">
        <v>315</v>
      </c>
      <c r="D108" s="84" t="s">
        <v>313</v>
      </c>
      <c r="E108" s="61" t="e">
        <f>#REF!</f>
        <v>#REF!</v>
      </c>
      <c r="F108" s="69" t="s">
        <v>269</v>
      </c>
      <c r="G108" s="61">
        <v>2012</v>
      </c>
      <c r="H108" s="62">
        <v>4.2</v>
      </c>
      <c r="I108" s="82" t="e">
        <f>#REF!</f>
        <v>#REF!</v>
      </c>
      <c r="K108" s="12">
        <v>600</v>
      </c>
      <c r="M108" s="17">
        <v>7.2857142857142874</v>
      </c>
    </row>
    <row r="109" spans="1:13" ht="15" customHeight="1" x14ac:dyDescent="0.3">
      <c r="A109" s="84" t="s">
        <v>99</v>
      </c>
      <c r="B109" s="61" t="s">
        <v>187</v>
      </c>
      <c r="C109" s="61" t="s">
        <v>314</v>
      </c>
      <c r="D109" s="84" t="s">
        <v>102</v>
      </c>
      <c r="E109" s="61" t="e">
        <f>#REF!</f>
        <v>#REF!</v>
      </c>
      <c r="F109" s="69" t="s">
        <v>269</v>
      </c>
      <c r="G109" s="61">
        <v>2012</v>
      </c>
      <c r="H109" s="62">
        <v>10.5</v>
      </c>
      <c r="I109" s="82" t="e">
        <f>#REF!</f>
        <v>#REF!</v>
      </c>
      <c r="K109" s="12">
        <v>150</v>
      </c>
      <c r="M109" s="17">
        <v>16.285714285714288</v>
      </c>
    </row>
    <row r="110" spans="1:13" x14ac:dyDescent="0.3">
      <c r="A110" s="69"/>
      <c r="B110" s="61"/>
      <c r="C110" s="61"/>
      <c r="D110" s="61"/>
      <c r="E110" s="61"/>
      <c r="F110" s="61"/>
      <c r="G110" s="61"/>
      <c r="H110" s="62"/>
      <c r="I110" s="82"/>
      <c r="K110" s="12"/>
    </row>
    <row r="111" spans="1:13" x14ac:dyDescent="0.3">
      <c r="A111" s="163" t="s">
        <v>189</v>
      </c>
      <c r="B111" s="163"/>
      <c r="C111" s="163"/>
      <c r="D111" s="166"/>
      <c r="E111" s="166"/>
      <c r="F111" s="166"/>
      <c r="G111" s="166"/>
      <c r="H111" s="166"/>
      <c r="I111" s="166"/>
      <c r="K111"/>
    </row>
    <row r="112" spans="1:13" x14ac:dyDescent="0.3">
      <c r="A112" s="166"/>
      <c r="B112" s="166"/>
      <c r="C112" s="166"/>
      <c r="D112" s="166"/>
      <c r="E112" s="166"/>
      <c r="F112" s="166"/>
      <c r="G112" s="166"/>
      <c r="H112" s="166"/>
      <c r="I112" s="166"/>
      <c r="K112"/>
    </row>
    <row r="113" spans="1:13" x14ac:dyDescent="0.3">
      <c r="A113" s="84" t="s">
        <v>118</v>
      </c>
      <c r="B113" s="61" t="s">
        <v>182</v>
      </c>
      <c r="C113" s="61" t="s">
        <v>314</v>
      </c>
      <c r="D113" s="84" t="s">
        <v>316</v>
      </c>
      <c r="E113" s="61" t="e">
        <f>#REF!</f>
        <v>#REF!</v>
      </c>
      <c r="F113" s="61"/>
      <c r="G113" s="61">
        <v>2009</v>
      </c>
      <c r="H113" s="70">
        <v>30.69</v>
      </c>
      <c r="I113" s="82" t="e">
        <f>#REF!</f>
        <v>#REF!</v>
      </c>
      <c r="K113" s="12"/>
      <c r="M113" s="17">
        <v>45.128571428571433</v>
      </c>
    </row>
    <row r="114" spans="1:13" x14ac:dyDescent="0.3">
      <c r="A114" s="84" t="s">
        <v>54</v>
      </c>
      <c r="B114" s="61" t="s">
        <v>182</v>
      </c>
      <c r="C114" s="61" t="s">
        <v>314</v>
      </c>
      <c r="D114" s="84" t="s">
        <v>316</v>
      </c>
      <c r="E114" s="61" t="e">
        <f>#REF!</f>
        <v>#REF!</v>
      </c>
      <c r="F114" s="61"/>
      <c r="G114" s="61">
        <v>2006</v>
      </c>
      <c r="H114" s="62">
        <v>26.730000000000004</v>
      </c>
      <c r="I114" s="82" t="e">
        <f>#REF!</f>
        <v>#REF!</v>
      </c>
      <c r="K114" s="12"/>
      <c r="M114" s="17">
        <v>39.471428571428575</v>
      </c>
    </row>
    <row r="115" spans="1:13" x14ac:dyDescent="0.3">
      <c r="A115" s="84" t="s">
        <v>118</v>
      </c>
      <c r="B115" s="61" t="s">
        <v>182</v>
      </c>
      <c r="C115" s="61" t="s">
        <v>314</v>
      </c>
      <c r="D115" s="84" t="s">
        <v>317</v>
      </c>
      <c r="E115" s="61" t="e">
        <f>#REF!</f>
        <v>#REF!</v>
      </c>
      <c r="F115" s="61"/>
      <c r="G115" s="61">
        <v>2006</v>
      </c>
      <c r="H115" s="62">
        <v>21.34</v>
      </c>
      <c r="I115" s="82" t="e">
        <f>#REF!</f>
        <v>#REF!</v>
      </c>
      <c r="K115" s="12"/>
      <c r="M115" s="17">
        <v>31.771428571428572</v>
      </c>
    </row>
    <row r="116" spans="1:13" ht="15" customHeight="1" x14ac:dyDescent="0.3">
      <c r="A116" s="84" t="s">
        <v>118</v>
      </c>
      <c r="B116" s="61" t="s">
        <v>182</v>
      </c>
      <c r="C116" s="61" t="s">
        <v>314</v>
      </c>
      <c r="D116" s="84" t="s">
        <v>318</v>
      </c>
      <c r="E116" s="61" t="e">
        <f>#REF!</f>
        <v>#REF!</v>
      </c>
      <c r="F116" s="61"/>
      <c r="G116" s="61"/>
      <c r="H116" s="62"/>
      <c r="I116" s="82" t="e">
        <f>#REF!</f>
        <v>#REF!</v>
      </c>
      <c r="K116" s="12"/>
      <c r="M116" s="17">
        <v>1.2857142857142858</v>
      </c>
    </row>
    <row r="117" spans="1:13" x14ac:dyDescent="0.3">
      <c r="A117" s="84" t="s">
        <v>118</v>
      </c>
      <c r="B117" s="61" t="s">
        <v>182</v>
      </c>
      <c r="C117" s="61" t="s">
        <v>314</v>
      </c>
      <c r="D117" s="84" t="s">
        <v>319</v>
      </c>
      <c r="E117" s="61" t="e">
        <f>#REF!</f>
        <v>#REF!</v>
      </c>
      <c r="F117" s="61"/>
      <c r="G117" s="61">
        <v>2004</v>
      </c>
      <c r="H117" s="62">
        <v>10.89</v>
      </c>
      <c r="I117" s="82" t="e">
        <f>#REF!</f>
        <v>#REF!</v>
      </c>
      <c r="K117" s="12"/>
      <c r="M117" s="17">
        <v>16.842857142857145</v>
      </c>
    </row>
    <row r="118" spans="1:13" x14ac:dyDescent="0.3">
      <c r="A118" s="84" t="s">
        <v>125</v>
      </c>
      <c r="B118" s="61" t="s">
        <v>182</v>
      </c>
      <c r="C118" s="61" t="s">
        <v>314</v>
      </c>
      <c r="D118" s="84" t="s">
        <v>320</v>
      </c>
      <c r="E118" s="61" t="e">
        <f>#REF!</f>
        <v>#REF!</v>
      </c>
      <c r="F118" s="61"/>
      <c r="G118" s="61">
        <v>2004</v>
      </c>
      <c r="H118" s="62">
        <v>8.58</v>
      </c>
      <c r="I118" s="82" t="e">
        <f>#REF!</f>
        <v>#REF!</v>
      </c>
      <c r="K118" s="12"/>
      <c r="M118" s="17">
        <v>13.542857142857144</v>
      </c>
    </row>
    <row r="119" spans="1:13" x14ac:dyDescent="0.3">
      <c r="A119" s="84" t="s">
        <v>127</v>
      </c>
      <c r="B119" s="61" t="s">
        <v>182</v>
      </c>
      <c r="C119" s="61" t="s">
        <v>314</v>
      </c>
      <c r="D119" s="84" t="s">
        <v>321</v>
      </c>
      <c r="E119" s="61" t="e">
        <f>#REF!</f>
        <v>#REF!</v>
      </c>
      <c r="F119" s="61"/>
      <c r="G119" s="61">
        <v>2007</v>
      </c>
      <c r="H119" s="62">
        <v>37.510000000000005</v>
      </c>
      <c r="I119" s="82" t="e">
        <f>#REF!</f>
        <v>#REF!</v>
      </c>
      <c r="K119" s="12"/>
      <c r="M119" s="17">
        <v>54.871428571428581</v>
      </c>
    </row>
    <row r="120" spans="1:13" x14ac:dyDescent="0.3">
      <c r="A120" s="84" t="s">
        <v>127</v>
      </c>
      <c r="B120" s="61" t="s">
        <v>182</v>
      </c>
      <c r="C120" s="61" t="s">
        <v>314</v>
      </c>
      <c r="D120" s="84" t="s">
        <v>322</v>
      </c>
      <c r="E120" s="61" t="e">
        <f>#REF!</f>
        <v>#REF!</v>
      </c>
      <c r="F120" s="61"/>
      <c r="G120" s="61">
        <v>2006</v>
      </c>
      <c r="H120" s="62">
        <v>22.77</v>
      </c>
      <c r="I120" s="82" t="e">
        <f>#REF!</f>
        <v>#REF!</v>
      </c>
      <c r="K120" s="12"/>
      <c r="M120" s="17">
        <v>33.814285714285717</v>
      </c>
    </row>
    <row r="121" spans="1:13" x14ac:dyDescent="0.3">
      <c r="A121" s="84" t="s">
        <v>127</v>
      </c>
      <c r="B121" s="61" t="s">
        <v>182</v>
      </c>
      <c r="C121" s="61" t="s">
        <v>314</v>
      </c>
      <c r="D121" s="84" t="s">
        <v>322</v>
      </c>
      <c r="E121" s="61" t="e">
        <f>#REF!</f>
        <v>#REF!</v>
      </c>
      <c r="F121" s="61"/>
      <c r="G121" s="61">
        <v>2006</v>
      </c>
      <c r="H121" s="62">
        <v>29.59</v>
      </c>
      <c r="I121" s="82" t="e">
        <f>#REF!</f>
        <v>#REF!</v>
      </c>
      <c r="K121" s="12"/>
      <c r="M121" s="17">
        <v>43.557142857142857</v>
      </c>
    </row>
    <row r="122" spans="1:13" x14ac:dyDescent="0.3">
      <c r="A122" s="84" t="s">
        <v>127</v>
      </c>
      <c r="B122" s="61" t="s">
        <v>182</v>
      </c>
      <c r="C122" s="61" t="s">
        <v>314</v>
      </c>
      <c r="D122" s="84" t="s">
        <v>323</v>
      </c>
      <c r="E122" s="61" t="e">
        <f>#REF!</f>
        <v>#REF!</v>
      </c>
      <c r="F122" s="61"/>
      <c r="G122" s="61">
        <v>2007</v>
      </c>
      <c r="H122" s="62">
        <v>34.1</v>
      </c>
      <c r="I122" s="82" t="e">
        <f>#REF!</f>
        <v>#REF!</v>
      </c>
      <c r="K122" s="12"/>
      <c r="M122" s="17">
        <v>50</v>
      </c>
    </row>
    <row r="123" spans="1:13" x14ac:dyDescent="0.3">
      <c r="A123" s="84" t="s">
        <v>127</v>
      </c>
      <c r="B123" s="61" t="s">
        <v>182</v>
      </c>
      <c r="C123" s="61" t="s">
        <v>314</v>
      </c>
      <c r="D123" s="84" t="s">
        <v>324</v>
      </c>
      <c r="E123" s="61" t="e">
        <f>#REF!</f>
        <v>#REF!</v>
      </c>
      <c r="F123" s="61"/>
      <c r="G123" s="61">
        <v>2008</v>
      </c>
      <c r="H123" s="62">
        <v>39.710000000000008</v>
      </c>
      <c r="I123" s="82" t="e">
        <f>#REF!</f>
        <v>#REF!</v>
      </c>
      <c r="K123" s="12"/>
      <c r="M123" s="17">
        <v>58.014285714285727</v>
      </c>
    </row>
    <row r="124" spans="1:13" x14ac:dyDescent="0.3">
      <c r="A124" s="84" t="s">
        <v>127</v>
      </c>
      <c r="B124" s="61" t="s">
        <v>182</v>
      </c>
      <c r="C124" s="61" t="s">
        <v>314</v>
      </c>
      <c r="D124" s="84" t="s">
        <v>325</v>
      </c>
      <c r="E124" s="61" t="e">
        <f>#REF!</f>
        <v>#REF!</v>
      </c>
      <c r="F124" s="61"/>
      <c r="G124" s="61">
        <v>2006</v>
      </c>
      <c r="H124" s="62">
        <v>385.00000000000006</v>
      </c>
      <c r="I124" s="82" t="e">
        <f>#REF!</f>
        <v>#REF!</v>
      </c>
      <c r="K124" s="12"/>
      <c r="M124" s="17">
        <v>551.28571428571433</v>
      </c>
    </row>
    <row r="125" spans="1:13" x14ac:dyDescent="0.3">
      <c r="A125" s="84" t="s">
        <v>127</v>
      </c>
      <c r="B125" s="61" t="s">
        <v>182</v>
      </c>
      <c r="C125" s="61" t="s">
        <v>314</v>
      </c>
      <c r="D125" s="84" t="s">
        <v>325</v>
      </c>
      <c r="E125" s="61" t="e">
        <f>#REF!</f>
        <v>#REF!</v>
      </c>
      <c r="F125" s="61"/>
      <c r="G125" s="61">
        <v>2000</v>
      </c>
      <c r="H125" s="62">
        <v>963.93000000000006</v>
      </c>
      <c r="I125" s="82" t="e">
        <f>#REF!</f>
        <v>#REF!</v>
      </c>
      <c r="K125" s="12"/>
      <c r="M125" s="17">
        <v>1378.3285714285716</v>
      </c>
    </row>
    <row r="126" spans="1:13" x14ac:dyDescent="0.3">
      <c r="A126" s="84" t="s">
        <v>127</v>
      </c>
      <c r="B126" s="61" t="s">
        <v>182</v>
      </c>
      <c r="C126" s="61" t="s">
        <v>314</v>
      </c>
      <c r="D126" s="84" t="s">
        <v>325</v>
      </c>
      <c r="E126" s="61" t="e">
        <f>#REF!</f>
        <v>#REF!</v>
      </c>
      <c r="F126" s="61"/>
      <c r="G126" s="61">
        <v>2010</v>
      </c>
      <c r="H126" s="62">
        <v>793.1</v>
      </c>
      <c r="I126" s="82" t="e">
        <f>#REF!</f>
        <v>#REF!</v>
      </c>
      <c r="K126" s="12"/>
      <c r="M126" s="17">
        <v>1134.2857142857144</v>
      </c>
    </row>
    <row r="127" spans="1:13" x14ac:dyDescent="0.3">
      <c r="A127" s="84" t="s">
        <v>135</v>
      </c>
      <c r="B127" s="61" t="s">
        <v>182</v>
      </c>
      <c r="C127" s="61" t="s">
        <v>314</v>
      </c>
      <c r="D127" s="84" t="s">
        <v>326</v>
      </c>
      <c r="E127" s="61" t="e">
        <f>#REF!</f>
        <v>#REF!</v>
      </c>
      <c r="F127" s="61"/>
      <c r="G127" s="61">
        <v>2010</v>
      </c>
      <c r="H127" s="62">
        <v>24.750000000000004</v>
      </c>
      <c r="I127" s="82" t="e">
        <f>#REF!</f>
        <v>#REF!</v>
      </c>
      <c r="K127" s="12"/>
      <c r="M127" s="17">
        <v>36.642857142857146</v>
      </c>
    </row>
    <row r="128" spans="1:13" x14ac:dyDescent="0.3">
      <c r="A128" s="84" t="s">
        <v>127</v>
      </c>
      <c r="B128" s="61" t="s">
        <v>182</v>
      </c>
      <c r="C128" s="61" t="s">
        <v>314</v>
      </c>
      <c r="D128" s="84" t="s">
        <v>327</v>
      </c>
      <c r="E128" s="61" t="e">
        <f>#REF!</f>
        <v>#REF!</v>
      </c>
      <c r="F128" s="61"/>
      <c r="G128" s="61">
        <v>2009</v>
      </c>
      <c r="H128" s="62">
        <v>255.20000000000002</v>
      </c>
      <c r="I128" s="82" t="e">
        <f>#REF!</f>
        <v>#REF!</v>
      </c>
      <c r="K128" s="12"/>
      <c r="M128" s="17">
        <v>365.85714285714289</v>
      </c>
    </row>
    <row r="129" spans="1:13" x14ac:dyDescent="0.3">
      <c r="A129" s="84" t="s">
        <v>127</v>
      </c>
      <c r="B129" s="61" t="s">
        <v>182</v>
      </c>
      <c r="C129" s="61" t="s">
        <v>314</v>
      </c>
      <c r="D129" s="84" t="s">
        <v>327</v>
      </c>
      <c r="E129" s="61" t="e">
        <f>#REF!</f>
        <v>#REF!</v>
      </c>
      <c r="F129" s="61"/>
      <c r="G129" s="61">
        <v>2006</v>
      </c>
      <c r="H129" s="62">
        <v>161.04000000000002</v>
      </c>
      <c r="I129" s="82" t="e">
        <f>#REF!</f>
        <v>#REF!</v>
      </c>
      <c r="K129" s="12"/>
      <c r="M129" s="17">
        <v>231.34285714285718</v>
      </c>
    </row>
    <row r="130" spans="1:13" x14ac:dyDescent="0.3">
      <c r="A130" s="84" t="s">
        <v>127</v>
      </c>
      <c r="B130" s="61" t="s">
        <v>182</v>
      </c>
      <c r="C130" s="61" t="s">
        <v>314</v>
      </c>
      <c r="D130" s="84" t="s">
        <v>328</v>
      </c>
      <c r="E130" s="61" t="e">
        <f>#REF!</f>
        <v>#REF!</v>
      </c>
      <c r="F130" s="61"/>
      <c r="G130" s="61">
        <v>2010</v>
      </c>
      <c r="H130" s="62">
        <v>42.570000000000007</v>
      </c>
      <c r="I130" s="82" t="e">
        <f>#REF!</f>
        <v>#REF!</v>
      </c>
      <c r="K130" s="12"/>
      <c r="M130" s="17">
        <v>62.100000000000016</v>
      </c>
    </row>
    <row r="131" spans="1:13" x14ac:dyDescent="0.3">
      <c r="A131" s="84" t="s">
        <v>127</v>
      </c>
      <c r="B131" s="61" t="s">
        <v>182</v>
      </c>
      <c r="C131" s="61" t="s">
        <v>314</v>
      </c>
      <c r="D131" s="84" t="s">
        <v>328</v>
      </c>
      <c r="E131" s="61" t="e">
        <f>#REF!</f>
        <v>#REF!</v>
      </c>
      <c r="F131" s="61"/>
      <c r="G131" s="61">
        <v>2009</v>
      </c>
      <c r="H131" s="62">
        <v>45.43</v>
      </c>
      <c r="I131" s="82" t="e">
        <f>#REF!</f>
        <v>#REF!</v>
      </c>
      <c r="K131" s="12"/>
      <c r="M131" s="17">
        <v>66.185714285714283</v>
      </c>
    </row>
    <row r="132" spans="1:13" x14ac:dyDescent="0.3">
      <c r="A132" s="84" t="s">
        <v>127</v>
      </c>
      <c r="B132" s="61" t="s">
        <v>182</v>
      </c>
      <c r="C132" s="61" t="s">
        <v>314</v>
      </c>
      <c r="D132" s="84" t="s">
        <v>328</v>
      </c>
      <c r="E132" s="61" t="e">
        <f>#REF!</f>
        <v>#REF!</v>
      </c>
      <c r="F132" s="61"/>
      <c r="G132" s="61">
        <v>2008</v>
      </c>
      <c r="H132" s="62">
        <v>33.550000000000004</v>
      </c>
      <c r="I132" s="82" t="e">
        <f>#REF!</f>
        <v>#REF!</v>
      </c>
      <c r="K132" s="12"/>
      <c r="M132" s="17">
        <v>49.214285714285722</v>
      </c>
    </row>
    <row r="133" spans="1:13" x14ac:dyDescent="0.3">
      <c r="A133" s="84" t="s">
        <v>127</v>
      </c>
      <c r="B133" s="61" t="s">
        <v>182</v>
      </c>
      <c r="C133" s="61" t="s">
        <v>314</v>
      </c>
      <c r="D133" s="84" t="s">
        <v>328</v>
      </c>
      <c r="E133" s="61" t="e">
        <f>#REF!</f>
        <v>#REF!</v>
      </c>
      <c r="F133" s="61"/>
      <c r="G133" s="61">
        <v>2007</v>
      </c>
      <c r="H133" s="62">
        <v>30.14</v>
      </c>
      <c r="I133" s="82" t="e">
        <f>#REF!</f>
        <v>#REF!</v>
      </c>
      <c r="K133" s="12"/>
      <c r="M133" s="17">
        <v>44.342857142857142</v>
      </c>
    </row>
    <row r="134" spans="1:13" x14ac:dyDescent="0.3">
      <c r="A134" s="84" t="s">
        <v>127</v>
      </c>
      <c r="B134" s="61" t="s">
        <v>182</v>
      </c>
      <c r="C134" s="61" t="s">
        <v>314</v>
      </c>
      <c r="D134" s="84" t="s">
        <v>329</v>
      </c>
      <c r="E134" s="61" t="e">
        <f>#REF!</f>
        <v>#REF!</v>
      </c>
      <c r="F134" s="61"/>
      <c r="G134" s="61">
        <v>2008</v>
      </c>
      <c r="H134" s="62">
        <v>35.75</v>
      </c>
      <c r="I134" s="82" t="e">
        <f>#REF!</f>
        <v>#REF!</v>
      </c>
      <c r="K134" s="12"/>
      <c r="M134" s="17">
        <v>52.357142857142861</v>
      </c>
    </row>
    <row r="135" spans="1:13" x14ac:dyDescent="0.3">
      <c r="A135" s="84" t="s">
        <v>127</v>
      </c>
      <c r="B135" s="61" t="s">
        <v>182</v>
      </c>
      <c r="C135" s="61" t="s">
        <v>314</v>
      </c>
      <c r="D135" s="84" t="s">
        <v>329</v>
      </c>
      <c r="E135" s="61" t="e">
        <f>#REF!</f>
        <v>#REF!</v>
      </c>
      <c r="F135" s="61"/>
      <c r="G135" s="61">
        <v>2006</v>
      </c>
      <c r="H135" s="62">
        <v>32.89</v>
      </c>
      <c r="I135" s="82" t="e">
        <f>#REF!</f>
        <v>#REF!</v>
      </c>
      <c r="K135" s="12"/>
      <c r="M135" s="17">
        <v>48.271428571428572</v>
      </c>
    </row>
    <row r="136" spans="1:13" x14ac:dyDescent="0.3">
      <c r="A136" s="84" t="s">
        <v>143</v>
      </c>
      <c r="B136" s="61" t="s">
        <v>182</v>
      </c>
      <c r="C136" s="61" t="s">
        <v>314</v>
      </c>
      <c r="D136" s="84" t="s">
        <v>330</v>
      </c>
      <c r="E136" s="61" t="e">
        <f>#REF!</f>
        <v>#REF!</v>
      </c>
      <c r="F136" s="61"/>
      <c r="G136" s="61">
        <v>2006</v>
      </c>
      <c r="H136" s="62">
        <v>27.280000000000005</v>
      </c>
      <c r="I136" s="82" t="e">
        <f>#REF!</f>
        <v>#REF!</v>
      </c>
      <c r="K136" s="12"/>
      <c r="M136" s="17">
        <v>40.257142857142867</v>
      </c>
    </row>
    <row r="137" spans="1:13" x14ac:dyDescent="0.3">
      <c r="A137" s="84" t="s">
        <v>143</v>
      </c>
      <c r="B137" s="61" t="s">
        <v>182</v>
      </c>
      <c r="C137" s="61" t="s">
        <v>314</v>
      </c>
      <c r="D137" s="84" t="s">
        <v>330</v>
      </c>
      <c r="E137" s="61" t="e">
        <f>#REF!</f>
        <v>#REF!</v>
      </c>
      <c r="F137" s="61"/>
      <c r="G137" s="61">
        <v>2006</v>
      </c>
      <c r="H137" s="62">
        <v>27.280000000000005</v>
      </c>
      <c r="I137" s="82" t="e">
        <f>#REF!</f>
        <v>#REF!</v>
      </c>
      <c r="K137" s="12"/>
      <c r="M137" s="17">
        <v>40.257142857142867</v>
      </c>
    </row>
    <row r="138" spans="1:13" x14ac:dyDescent="0.3">
      <c r="A138" s="84" t="s">
        <v>143</v>
      </c>
      <c r="B138" s="61" t="s">
        <v>182</v>
      </c>
      <c r="C138" s="61" t="s">
        <v>314</v>
      </c>
      <c r="D138" s="84" t="s">
        <v>330</v>
      </c>
      <c r="E138" s="61" t="e">
        <f>#REF!</f>
        <v>#REF!</v>
      </c>
      <c r="F138" s="61"/>
      <c r="G138" s="61">
        <v>2000</v>
      </c>
      <c r="H138" s="62">
        <v>39.160000000000004</v>
      </c>
      <c r="I138" s="82" t="e">
        <f>#REF!</f>
        <v>#REF!</v>
      </c>
      <c r="K138" s="12"/>
      <c r="M138" s="17">
        <v>57.228571428571435</v>
      </c>
    </row>
    <row r="139" spans="1:13" x14ac:dyDescent="0.3">
      <c r="A139" s="84" t="s">
        <v>143</v>
      </c>
      <c r="B139" s="61" t="s">
        <v>182</v>
      </c>
      <c r="C139" s="61" t="s">
        <v>314</v>
      </c>
      <c r="D139" s="84" t="s">
        <v>331</v>
      </c>
      <c r="E139" s="61" t="e">
        <f>#REF!</f>
        <v>#REF!</v>
      </c>
      <c r="F139" s="61"/>
      <c r="G139" s="61">
        <v>2005</v>
      </c>
      <c r="H139" s="62">
        <v>24.42</v>
      </c>
      <c r="I139" s="82" t="e">
        <f>#REF!</f>
        <v>#REF!</v>
      </c>
      <c r="K139" s="12"/>
      <c r="M139" s="17">
        <v>36.171428571428571</v>
      </c>
    </row>
    <row r="140" spans="1:13" x14ac:dyDescent="0.3">
      <c r="A140" s="84" t="s">
        <v>41</v>
      </c>
      <c r="B140" s="61" t="s">
        <v>182</v>
      </c>
      <c r="C140" s="61" t="s">
        <v>314</v>
      </c>
      <c r="D140" s="84" t="s">
        <v>332</v>
      </c>
      <c r="E140" s="61" t="e">
        <f>#REF!</f>
        <v>#REF!</v>
      </c>
      <c r="F140" s="61"/>
      <c r="G140" s="61">
        <v>2009</v>
      </c>
      <c r="H140" s="62">
        <v>209.88000000000002</v>
      </c>
      <c r="I140" s="82" t="e">
        <f>#REF!</f>
        <v>#REF!</v>
      </c>
      <c r="K140" s="12"/>
      <c r="M140" s="17">
        <v>301.11428571428576</v>
      </c>
    </row>
    <row r="141" spans="1:13" x14ac:dyDescent="0.3">
      <c r="A141" s="84" t="s">
        <v>41</v>
      </c>
      <c r="B141" s="61" t="s">
        <v>182</v>
      </c>
      <c r="C141" s="61" t="s">
        <v>314</v>
      </c>
      <c r="D141" s="84" t="s">
        <v>333</v>
      </c>
      <c r="E141" s="61" t="e">
        <f>#REF!</f>
        <v>#REF!</v>
      </c>
      <c r="F141" s="61"/>
      <c r="G141" s="61">
        <v>2004</v>
      </c>
      <c r="H141" s="62">
        <v>39.710000000000008</v>
      </c>
      <c r="I141" s="82" t="e">
        <f>#REF!</f>
        <v>#REF!</v>
      </c>
      <c r="K141" s="12"/>
      <c r="M141" s="17">
        <v>58.014285714285727</v>
      </c>
    </row>
    <row r="142" spans="1:13" x14ac:dyDescent="0.3">
      <c r="A142" s="84" t="s">
        <v>41</v>
      </c>
      <c r="B142" s="61" t="s">
        <v>182</v>
      </c>
      <c r="C142" s="61" t="s">
        <v>314</v>
      </c>
      <c r="D142" s="84" t="s">
        <v>333</v>
      </c>
      <c r="E142" s="61" t="e">
        <f>#REF!</f>
        <v>#REF!</v>
      </c>
      <c r="F142" s="61"/>
      <c r="G142" s="61">
        <v>2005</v>
      </c>
      <c r="H142" s="62">
        <v>51.04</v>
      </c>
      <c r="I142" s="82" t="e">
        <f>#REF!</f>
        <v>#REF!</v>
      </c>
      <c r="K142" s="12"/>
      <c r="M142" s="17">
        <v>74.2</v>
      </c>
    </row>
    <row r="143" spans="1:13" x14ac:dyDescent="0.3">
      <c r="A143" s="84" t="s">
        <v>41</v>
      </c>
      <c r="B143" s="61" t="s">
        <v>182</v>
      </c>
      <c r="C143" s="61" t="s">
        <v>314</v>
      </c>
      <c r="D143" s="84" t="s">
        <v>334</v>
      </c>
      <c r="E143" s="61" t="e">
        <f>#REF!</f>
        <v>#REF!</v>
      </c>
      <c r="F143" s="61"/>
      <c r="G143" s="61">
        <v>2004</v>
      </c>
      <c r="H143" s="62">
        <v>90.750000000000014</v>
      </c>
      <c r="I143" s="82" t="e">
        <f>#REF!</f>
        <v>#REF!</v>
      </c>
      <c r="K143" s="12"/>
      <c r="M143" s="17">
        <v>130.92857142857147</v>
      </c>
    </row>
    <row r="144" spans="1:13" x14ac:dyDescent="0.3">
      <c r="A144" s="84" t="s">
        <v>41</v>
      </c>
      <c r="B144" s="61" t="s">
        <v>182</v>
      </c>
      <c r="C144" s="61" t="s">
        <v>314</v>
      </c>
      <c r="D144" s="84" t="s">
        <v>334</v>
      </c>
      <c r="E144" s="61" t="e">
        <f>#REF!</f>
        <v>#REF!</v>
      </c>
      <c r="F144" s="61"/>
      <c r="G144" s="61">
        <v>2003</v>
      </c>
      <c r="H144" s="62">
        <v>90.750000000000014</v>
      </c>
      <c r="I144" s="82" t="e">
        <f>#REF!</f>
        <v>#REF!</v>
      </c>
      <c r="K144" s="12"/>
      <c r="M144" s="17">
        <v>130.92857142857147</v>
      </c>
    </row>
    <row r="145" spans="1:13" x14ac:dyDescent="0.3">
      <c r="A145" s="84" t="s">
        <v>41</v>
      </c>
      <c r="B145" s="61" t="s">
        <v>182</v>
      </c>
      <c r="C145" s="61" t="s">
        <v>314</v>
      </c>
      <c r="D145" s="84" t="s">
        <v>334</v>
      </c>
      <c r="E145" s="61" t="e">
        <f>#REF!</f>
        <v>#REF!</v>
      </c>
      <c r="F145" s="61"/>
      <c r="G145" s="61">
        <v>1999</v>
      </c>
      <c r="H145" s="62">
        <v>90.750000000000014</v>
      </c>
      <c r="I145" s="82" t="e">
        <f>#REF!</f>
        <v>#REF!</v>
      </c>
      <c r="K145" s="12"/>
      <c r="M145" s="17">
        <v>130.92857142857147</v>
      </c>
    </row>
    <row r="146" spans="1:13" x14ac:dyDescent="0.3">
      <c r="A146" s="84" t="s">
        <v>41</v>
      </c>
      <c r="B146" s="61" t="s">
        <v>182</v>
      </c>
      <c r="C146" s="61" t="s">
        <v>314</v>
      </c>
      <c r="D146" s="84" t="s">
        <v>335</v>
      </c>
      <c r="E146" s="61" t="e">
        <f>#REF!</f>
        <v>#REF!</v>
      </c>
      <c r="F146" s="61"/>
      <c r="G146" s="61">
        <v>2007</v>
      </c>
      <c r="H146" s="62">
        <v>35.200000000000003</v>
      </c>
      <c r="I146" s="82" t="e">
        <f>#REF!</f>
        <v>#REF!</v>
      </c>
      <c r="K146" s="12"/>
      <c r="M146" s="17">
        <v>51.571428571428577</v>
      </c>
    </row>
    <row r="147" spans="1:13" x14ac:dyDescent="0.3">
      <c r="A147" s="84" t="s">
        <v>41</v>
      </c>
      <c r="B147" s="61" t="s">
        <v>182</v>
      </c>
      <c r="C147" s="61" t="s">
        <v>314</v>
      </c>
      <c r="D147" s="84" t="s">
        <v>335</v>
      </c>
      <c r="E147" s="61" t="e">
        <f>#REF!</f>
        <v>#REF!</v>
      </c>
      <c r="F147" s="61"/>
      <c r="G147" s="61">
        <v>2006</v>
      </c>
      <c r="H147" s="62">
        <v>44.33</v>
      </c>
      <c r="I147" s="82" t="e">
        <f>#REF!</f>
        <v>#REF!</v>
      </c>
      <c r="K147" s="12"/>
      <c r="M147" s="17">
        <v>64.614285714285714</v>
      </c>
    </row>
    <row r="148" spans="1:13" x14ac:dyDescent="0.3">
      <c r="A148" s="84" t="s">
        <v>41</v>
      </c>
      <c r="B148" s="61" t="s">
        <v>182</v>
      </c>
      <c r="C148" s="61" t="s">
        <v>314</v>
      </c>
      <c r="D148" s="84" t="s">
        <v>335</v>
      </c>
      <c r="E148" s="61" t="e">
        <f>#REF!</f>
        <v>#REF!</v>
      </c>
      <c r="F148" s="61"/>
      <c r="G148" s="61">
        <v>2003</v>
      </c>
      <c r="H148" s="62">
        <v>47.63</v>
      </c>
      <c r="I148" s="82" t="e">
        <f>#REF!</f>
        <v>#REF!</v>
      </c>
      <c r="K148" s="12"/>
      <c r="M148" s="17">
        <v>69.328571428571436</v>
      </c>
    </row>
    <row r="149" spans="1:13" x14ac:dyDescent="0.3">
      <c r="A149" s="84" t="s">
        <v>41</v>
      </c>
      <c r="B149" s="61" t="s">
        <v>182</v>
      </c>
      <c r="C149" s="61" t="s">
        <v>314</v>
      </c>
      <c r="D149" s="84" t="s">
        <v>336</v>
      </c>
      <c r="E149" s="61" t="e">
        <f>#REF!</f>
        <v>#REF!</v>
      </c>
      <c r="F149" s="61"/>
      <c r="G149" s="61">
        <v>2006</v>
      </c>
      <c r="H149" s="62">
        <v>669.13</v>
      </c>
      <c r="I149" s="82" t="e">
        <f>#REF!</f>
        <v>#REF!</v>
      </c>
      <c r="K149" s="12"/>
      <c r="M149" s="17">
        <v>957.18571428571431</v>
      </c>
    </row>
    <row r="150" spans="1:13" x14ac:dyDescent="0.3">
      <c r="A150" s="84" t="s">
        <v>41</v>
      </c>
      <c r="B150" s="61" t="s">
        <v>182</v>
      </c>
      <c r="C150" s="61" t="s">
        <v>314</v>
      </c>
      <c r="D150" s="84" t="s">
        <v>336</v>
      </c>
      <c r="E150" s="61" t="e">
        <f>#REF!</f>
        <v>#REF!</v>
      </c>
      <c r="F150" s="61"/>
      <c r="G150" s="61">
        <v>2000</v>
      </c>
      <c r="H150" s="62">
        <v>1758.9</v>
      </c>
      <c r="I150" s="82" t="e">
        <f>#REF!</f>
        <v>#REF!</v>
      </c>
      <c r="K150" s="12"/>
      <c r="M150" s="17">
        <v>2514.0000000000005</v>
      </c>
    </row>
    <row r="151" spans="1:13" x14ac:dyDescent="0.3">
      <c r="A151" s="84" t="s">
        <v>41</v>
      </c>
      <c r="B151" s="61" t="s">
        <v>182</v>
      </c>
      <c r="C151" s="61" t="s">
        <v>314</v>
      </c>
      <c r="D151" s="84" t="s">
        <v>337</v>
      </c>
      <c r="E151" s="61" t="e">
        <f>#REF!</f>
        <v>#REF!</v>
      </c>
      <c r="F151" s="61"/>
      <c r="G151" s="61">
        <v>2001</v>
      </c>
      <c r="H151" s="62">
        <v>487.3</v>
      </c>
      <c r="I151" s="82" t="e">
        <f>#REF!</f>
        <v>#REF!</v>
      </c>
      <c r="K151" s="12"/>
      <c r="M151" s="17">
        <v>697.42857142857144</v>
      </c>
    </row>
    <row r="152" spans="1:13" x14ac:dyDescent="0.3">
      <c r="A152" s="84" t="s">
        <v>41</v>
      </c>
      <c r="B152" s="61" t="s">
        <v>182</v>
      </c>
      <c r="C152" s="61" t="s">
        <v>314</v>
      </c>
      <c r="D152" s="84" t="s">
        <v>337</v>
      </c>
      <c r="E152" s="61" t="e">
        <f>#REF!</f>
        <v>#REF!</v>
      </c>
      <c r="F152" s="61"/>
      <c r="G152" s="61">
        <v>1997</v>
      </c>
      <c r="H152" s="62">
        <v>464.20000000000005</v>
      </c>
      <c r="I152" s="82" t="e">
        <f>#REF!</f>
        <v>#REF!</v>
      </c>
      <c r="K152" s="12"/>
      <c r="M152" s="17">
        <v>664.42857142857156</v>
      </c>
    </row>
    <row r="153" spans="1:13" x14ac:dyDescent="0.3">
      <c r="A153" s="84" t="s">
        <v>41</v>
      </c>
      <c r="B153" s="61" t="s">
        <v>182</v>
      </c>
      <c r="C153" s="61" t="s">
        <v>314</v>
      </c>
      <c r="D153" s="84" t="s">
        <v>337</v>
      </c>
      <c r="E153" s="61" t="e">
        <f>#REF!</f>
        <v>#REF!</v>
      </c>
      <c r="F153" s="61"/>
      <c r="G153" s="61">
        <v>1988</v>
      </c>
      <c r="H153" s="62">
        <v>447.70000000000005</v>
      </c>
      <c r="I153" s="82" t="e">
        <f>#REF!</f>
        <v>#REF!</v>
      </c>
      <c r="K153" s="12"/>
      <c r="M153" s="17">
        <v>640.85714285714289</v>
      </c>
    </row>
    <row r="154" spans="1:13" x14ac:dyDescent="0.3">
      <c r="A154" s="84" t="s">
        <v>41</v>
      </c>
      <c r="B154" s="61" t="s">
        <v>182</v>
      </c>
      <c r="C154" s="61" t="s">
        <v>314</v>
      </c>
      <c r="D154" s="84" t="s">
        <v>406</v>
      </c>
      <c r="E154" s="61" t="e">
        <f>#REF!</f>
        <v>#REF!</v>
      </c>
      <c r="F154" s="61"/>
      <c r="G154" s="61">
        <v>1988</v>
      </c>
      <c r="H154" s="62">
        <v>447.70000000000005</v>
      </c>
      <c r="I154" s="82" t="e">
        <f>#REF!</f>
        <v>#REF!</v>
      </c>
      <c r="K154" s="12"/>
      <c r="M154" s="17">
        <v>640.85714285714289</v>
      </c>
    </row>
    <row r="155" spans="1:13" x14ac:dyDescent="0.3">
      <c r="A155" s="84" t="s">
        <v>41</v>
      </c>
      <c r="B155" s="61" t="s">
        <v>182</v>
      </c>
      <c r="C155" s="61" t="s">
        <v>314</v>
      </c>
      <c r="D155" s="84" t="s">
        <v>406</v>
      </c>
      <c r="E155" s="61" t="e">
        <f>#REF!</f>
        <v>#REF!</v>
      </c>
      <c r="F155" s="61"/>
      <c r="G155" s="61">
        <v>1988</v>
      </c>
      <c r="H155" s="62">
        <v>447.70000000000005</v>
      </c>
      <c r="I155" s="82" t="e">
        <f>#REF!</f>
        <v>#REF!</v>
      </c>
      <c r="K155" s="12"/>
      <c r="M155" s="17">
        <v>640.85714285714289</v>
      </c>
    </row>
    <row r="156" spans="1:13" x14ac:dyDescent="0.3">
      <c r="A156" s="84" t="s">
        <v>41</v>
      </c>
      <c r="B156" s="61" t="s">
        <v>182</v>
      </c>
      <c r="C156" s="61" t="s">
        <v>314</v>
      </c>
      <c r="D156" s="84" t="s">
        <v>338</v>
      </c>
      <c r="E156" s="61" t="e">
        <f>#REF!</f>
        <v>#REF!</v>
      </c>
      <c r="F156" s="61"/>
      <c r="G156" s="61">
        <v>2005</v>
      </c>
      <c r="H156" s="62">
        <v>130.46</v>
      </c>
      <c r="I156" s="82" t="e">
        <f>#REF!</f>
        <v>#REF!</v>
      </c>
      <c r="K156" s="12"/>
      <c r="M156" s="17">
        <v>187.6571428571429</v>
      </c>
    </row>
    <row r="157" spans="1:13" x14ac:dyDescent="0.3">
      <c r="A157" s="84" t="s">
        <v>41</v>
      </c>
      <c r="B157" s="61" t="s">
        <v>182</v>
      </c>
      <c r="C157" s="61" t="s">
        <v>314</v>
      </c>
      <c r="D157" s="84" t="s">
        <v>338</v>
      </c>
      <c r="E157" s="61" t="e">
        <f>#REF!</f>
        <v>#REF!</v>
      </c>
      <c r="F157" s="61"/>
      <c r="G157" s="61">
        <v>2005</v>
      </c>
      <c r="H157" s="62">
        <v>130.46</v>
      </c>
      <c r="I157" s="82" t="e">
        <f>#REF!</f>
        <v>#REF!</v>
      </c>
      <c r="K157" s="12"/>
      <c r="M157" s="17">
        <v>187.6571428571429</v>
      </c>
    </row>
    <row r="158" spans="1:13" x14ac:dyDescent="0.3">
      <c r="A158" s="84" t="s">
        <v>41</v>
      </c>
      <c r="B158" s="61" t="s">
        <v>182</v>
      </c>
      <c r="C158" s="61" t="s">
        <v>314</v>
      </c>
      <c r="D158" s="84" t="s">
        <v>338</v>
      </c>
      <c r="E158" s="61" t="e">
        <f>#REF!</f>
        <v>#REF!</v>
      </c>
      <c r="F158" s="61"/>
      <c r="G158" s="61">
        <v>2007</v>
      </c>
      <c r="H158" s="62">
        <v>90.750000000000014</v>
      </c>
      <c r="I158" s="82" t="e">
        <f>#REF!</f>
        <v>#REF!</v>
      </c>
      <c r="K158" s="12"/>
      <c r="M158" s="17">
        <v>130.92857142857147</v>
      </c>
    </row>
    <row r="159" spans="1:13" x14ac:dyDescent="0.3">
      <c r="A159" s="84" t="s">
        <v>41</v>
      </c>
      <c r="B159" s="61" t="s">
        <v>182</v>
      </c>
      <c r="C159" s="61" t="s">
        <v>314</v>
      </c>
      <c r="D159" s="84" t="s">
        <v>339</v>
      </c>
      <c r="E159" s="61" t="e">
        <f>#REF!</f>
        <v>#REF!</v>
      </c>
      <c r="F159" s="61"/>
      <c r="G159" s="61">
        <v>2004</v>
      </c>
      <c r="H159" s="62">
        <v>363.00000000000006</v>
      </c>
      <c r="I159" s="82" t="e">
        <f>#REF!</f>
        <v>#REF!</v>
      </c>
      <c r="K159" s="12"/>
      <c r="M159" s="17">
        <v>519.85714285714289</v>
      </c>
    </row>
    <row r="160" spans="1:13" x14ac:dyDescent="0.3">
      <c r="A160" s="84" t="s">
        <v>41</v>
      </c>
      <c r="B160" s="61" t="s">
        <v>182</v>
      </c>
      <c r="C160" s="61" t="s">
        <v>314</v>
      </c>
      <c r="D160" s="84" t="s">
        <v>339</v>
      </c>
      <c r="E160" s="61" t="e">
        <f>#REF!</f>
        <v>#REF!</v>
      </c>
      <c r="F160" s="61"/>
      <c r="G160" s="61">
        <v>1998</v>
      </c>
      <c r="H160" s="62">
        <v>414.70000000000005</v>
      </c>
      <c r="I160" s="82" t="e">
        <f>#REF!</f>
        <v>#REF!</v>
      </c>
      <c r="K160" s="12"/>
      <c r="M160" s="17">
        <v>593.71428571428578</v>
      </c>
    </row>
    <row r="161" spans="1:13" x14ac:dyDescent="0.3">
      <c r="A161" s="84" t="s">
        <v>41</v>
      </c>
      <c r="B161" s="61" t="s">
        <v>182</v>
      </c>
      <c r="C161" s="61" t="s">
        <v>314</v>
      </c>
      <c r="D161" s="84" t="s">
        <v>353</v>
      </c>
      <c r="E161" s="61" t="e">
        <f>#REF!</f>
        <v>#REF!</v>
      </c>
      <c r="F161" s="61"/>
      <c r="G161" s="61">
        <v>2006</v>
      </c>
      <c r="H161" s="62">
        <v>82.83</v>
      </c>
      <c r="I161" s="82" t="e">
        <f>#REF!</f>
        <v>#REF!</v>
      </c>
      <c r="K161" s="12"/>
      <c r="M161" s="17">
        <v>119.61428571428573</v>
      </c>
    </row>
    <row r="162" spans="1:13" x14ac:dyDescent="0.3">
      <c r="A162" s="84" t="s">
        <v>41</v>
      </c>
      <c r="B162" s="61" t="s">
        <v>182</v>
      </c>
      <c r="C162" s="61" t="s">
        <v>314</v>
      </c>
      <c r="D162" s="84" t="s">
        <v>353</v>
      </c>
      <c r="E162" s="61" t="e">
        <f>#REF!</f>
        <v>#REF!</v>
      </c>
      <c r="F162" s="61"/>
      <c r="G162" s="61">
        <v>1995</v>
      </c>
      <c r="H162" s="62">
        <v>141.9</v>
      </c>
      <c r="I162" s="82" t="e">
        <f>#REF!</f>
        <v>#REF!</v>
      </c>
      <c r="K162" s="12"/>
      <c r="M162" s="17">
        <v>204.00000000000003</v>
      </c>
    </row>
    <row r="163" spans="1:13" x14ac:dyDescent="0.3">
      <c r="A163" s="84" t="s">
        <v>41</v>
      </c>
      <c r="B163" s="61" t="s">
        <v>182</v>
      </c>
      <c r="C163" s="61" t="s">
        <v>314</v>
      </c>
      <c r="D163" s="84" t="s">
        <v>365</v>
      </c>
      <c r="E163" s="61" t="e">
        <f>#REF!</f>
        <v>#REF!</v>
      </c>
      <c r="F163" s="61"/>
      <c r="G163" s="61">
        <v>2007</v>
      </c>
      <c r="H163" s="62">
        <v>85.140000000000015</v>
      </c>
      <c r="I163" s="82" t="e">
        <f>#REF!</f>
        <v>#REF!</v>
      </c>
      <c r="K163" s="12"/>
      <c r="M163" s="17">
        <v>122.91428571428575</v>
      </c>
    </row>
    <row r="164" spans="1:13" x14ac:dyDescent="0.3">
      <c r="A164" s="84" t="s">
        <v>41</v>
      </c>
      <c r="B164" s="61" t="s">
        <v>182</v>
      </c>
      <c r="C164" s="61" t="s">
        <v>314</v>
      </c>
      <c r="D164" s="84" t="s">
        <v>365</v>
      </c>
      <c r="E164" s="61" t="e">
        <f>#REF!</f>
        <v>#REF!</v>
      </c>
      <c r="F164" s="61"/>
      <c r="G164" s="61">
        <v>1990</v>
      </c>
      <c r="H164" s="62">
        <v>145.20000000000002</v>
      </c>
      <c r="I164" s="82" t="e">
        <f>#REF!</f>
        <v>#REF!</v>
      </c>
      <c r="K164" s="12"/>
      <c r="M164" s="17">
        <v>208.71428571428575</v>
      </c>
    </row>
    <row r="165" spans="1:13" x14ac:dyDescent="0.3">
      <c r="A165" s="84" t="s">
        <v>41</v>
      </c>
      <c r="B165" s="61" t="s">
        <v>182</v>
      </c>
      <c r="C165" s="61" t="s">
        <v>314</v>
      </c>
      <c r="D165" s="84" t="s">
        <v>407</v>
      </c>
      <c r="E165" s="61" t="e">
        <f>#REF!</f>
        <v>#REF!</v>
      </c>
      <c r="F165" s="61"/>
      <c r="G165" s="61">
        <v>1990</v>
      </c>
      <c r="H165" s="62">
        <v>145.20000000000002</v>
      </c>
      <c r="I165" s="82" t="e">
        <f>#REF!</f>
        <v>#REF!</v>
      </c>
      <c r="K165" s="12"/>
      <c r="M165" s="17">
        <v>208.71428571428575</v>
      </c>
    </row>
    <row r="166" spans="1:13" x14ac:dyDescent="0.3">
      <c r="A166" s="84" t="s">
        <v>159</v>
      </c>
      <c r="B166" s="61" t="s">
        <v>182</v>
      </c>
      <c r="C166" s="61" t="s">
        <v>314</v>
      </c>
      <c r="D166" s="84" t="s">
        <v>340</v>
      </c>
      <c r="E166" s="61" t="e">
        <f>#REF!</f>
        <v>#REF!</v>
      </c>
      <c r="F166" s="61"/>
      <c r="G166" s="61">
        <v>2009</v>
      </c>
      <c r="H166" s="62">
        <v>30.360000000000003</v>
      </c>
      <c r="I166" s="82" t="e">
        <f>#REF!</f>
        <v>#REF!</v>
      </c>
      <c r="K166" s="12"/>
      <c r="M166" s="17">
        <v>44.657142857142865</v>
      </c>
    </row>
    <row r="167" spans="1:13" x14ac:dyDescent="0.3">
      <c r="A167" s="84" t="s">
        <v>159</v>
      </c>
      <c r="B167" s="61" t="s">
        <v>182</v>
      </c>
      <c r="C167" s="61" t="s">
        <v>314</v>
      </c>
      <c r="D167" s="84" t="s">
        <v>408</v>
      </c>
      <c r="E167" s="61" t="e">
        <f>#REF!</f>
        <v>#REF!</v>
      </c>
      <c r="F167" s="61"/>
      <c r="G167" s="61">
        <v>2009</v>
      </c>
      <c r="H167" s="62">
        <v>30.360000000000003</v>
      </c>
      <c r="I167" s="82" t="e">
        <f>#REF!</f>
        <v>#REF!</v>
      </c>
      <c r="K167" s="12"/>
      <c r="M167" s="17">
        <v>44.657142857142865</v>
      </c>
    </row>
    <row r="168" spans="1:13" x14ac:dyDescent="0.3">
      <c r="A168" s="84" t="s">
        <v>159</v>
      </c>
      <c r="B168" s="61" t="s">
        <v>182</v>
      </c>
      <c r="C168" s="61" t="s">
        <v>314</v>
      </c>
      <c r="D168" s="84" t="s">
        <v>409</v>
      </c>
      <c r="E168" s="61" t="e">
        <f>#REF!</f>
        <v>#REF!</v>
      </c>
      <c r="F168" s="61"/>
      <c r="G168" s="61">
        <v>2009</v>
      </c>
      <c r="H168" s="62">
        <v>30.360000000000003</v>
      </c>
      <c r="I168" s="82" t="e">
        <f>#REF!</f>
        <v>#REF!</v>
      </c>
      <c r="K168" s="12"/>
      <c r="M168" s="17">
        <v>44.657142857142865</v>
      </c>
    </row>
    <row r="169" spans="1:13" x14ac:dyDescent="0.3">
      <c r="A169" s="84" t="s">
        <v>159</v>
      </c>
      <c r="B169" s="61" t="s">
        <v>182</v>
      </c>
      <c r="C169" s="61" t="s">
        <v>314</v>
      </c>
      <c r="D169" s="84" t="s">
        <v>410</v>
      </c>
      <c r="E169" s="61" t="e">
        <f>#REF!</f>
        <v>#REF!</v>
      </c>
      <c r="F169" s="61"/>
      <c r="G169" s="61">
        <v>2009</v>
      </c>
      <c r="H169" s="62">
        <v>30.360000000000003</v>
      </c>
      <c r="I169" s="82" t="e">
        <f>#REF!</f>
        <v>#REF!</v>
      </c>
      <c r="K169" s="12"/>
      <c r="M169" s="17">
        <v>44.657142857142865</v>
      </c>
    </row>
    <row r="170" spans="1:13" x14ac:dyDescent="0.3">
      <c r="A170" s="84" t="s">
        <v>39</v>
      </c>
      <c r="B170" s="61" t="s">
        <v>182</v>
      </c>
      <c r="C170" s="61" t="s">
        <v>314</v>
      </c>
      <c r="D170" s="84" t="s">
        <v>341</v>
      </c>
      <c r="E170" s="61" t="e">
        <f>#REF!</f>
        <v>#REF!</v>
      </c>
      <c r="F170" s="61"/>
      <c r="G170" s="61">
        <v>2003</v>
      </c>
      <c r="H170" s="62">
        <v>181.50000000000003</v>
      </c>
      <c r="I170" s="82" t="e">
        <f>#REF!</f>
        <v>#REF!</v>
      </c>
      <c r="K170" s="12"/>
      <c r="M170" s="17">
        <v>260.57142857142861</v>
      </c>
    </row>
    <row r="171" spans="1:13" x14ac:dyDescent="0.3">
      <c r="A171" s="84" t="s">
        <v>39</v>
      </c>
      <c r="B171" s="61" t="s">
        <v>182</v>
      </c>
      <c r="C171" s="61" t="s">
        <v>314</v>
      </c>
      <c r="D171" s="84" t="s">
        <v>342</v>
      </c>
      <c r="E171" s="61" t="e">
        <f>#REF!</f>
        <v>#REF!</v>
      </c>
      <c r="F171" s="61"/>
      <c r="G171" s="61">
        <v>2008</v>
      </c>
      <c r="H171" s="62">
        <v>29.59</v>
      </c>
      <c r="I171" s="82" t="e">
        <f>#REF!</f>
        <v>#REF!</v>
      </c>
      <c r="K171" s="12"/>
      <c r="M171" s="17">
        <v>43.557142857142857</v>
      </c>
    </row>
    <row r="172" spans="1:13" x14ac:dyDescent="0.3">
      <c r="A172" s="84" t="s">
        <v>39</v>
      </c>
      <c r="B172" s="61" t="s">
        <v>182</v>
      </c>
      <c r="C172" s="61" t="s">
        <v>314</v>
      </c>
      <c r="D172" s="84" t="s">
        <v>343</v>
      </c>
      <c r="E172" s="61" t="e">
        <f>#REF!</f>
        <v>#REF!</v>
      </c>
      <c r="F172" s="61"/>
      <c r="G172" s="61">
        <v>2009</v>
      </c>
      <c r="H172" s="62">
        <v>3404.5000000000005</v>
      </c>
      <c r="I172" s="82" t="e">
        <f>#REF!</f>
        <v>#REF!</v>
      </c>
      <c r="K172" s="12"/>
      <c r="M172" s="17">
        <v>4864.857142857144</v>
      </c>
    </row>
    <row r="173" spans="1:13" x14ac:dyDescent="0.3">
      <c r="A173" s="84" t="s">
        <v>39</v>
      </c>
      <c r="B173" s="61" t="s">
        <v>182</v>
      </c>
      <c r="C173" s="61" t="s">
        <v>314</v>
      </c>
      <c r="D173" s="84" t="s">
        <v>343</v>
      </c>
      <c r="E173" s="61" t="e">
        <f>#REF!</f>
        <v>#REF!</v>
      </c>
      <c r="F173" s="61"/>
      <c r="G173" s="61">
        <v>2009</v>
      </c>
      <c r="H173" s="62">
        <v>3404.5000000000005</v>
      </c>
      <c r="I173" s="82" t="e">
        <f>#REF!</f>
        <v>#REF!</v>
      </c>
      <c r="K173" s="12"/>
      <c r="M173" s="17">
        <v>4864.857142857144</v>
      </c>
    </row>
    <row r="174" spans="1:13" x14ac:dyDescent="0.3">
      <c r="A174" s="84" t="s">
        <v>39</v>
      </c>
      <c r="B174" s="61" t="s">
        <v>182</v>
      </c>
      <c r="C174" s="61" t="s">
        <v>314</v>
      </c>
      <c r="D174" s="84" t="s">
        <v>343</v>
      </c>
      <c r="E174" s="61" t="e">
        <f>#REF!</f>
        <v>#REF!</v>
      </c>
      <c r="F174" s="61"/>
      <c r="G174" s="61">
        <v>2009</v>
      </c>
      <c r="H174" s="62">
        <v>3404.5000000000005</v>
      </c>
      <c r="I174" s="82" t="e">
        <f>#REF!</f>
        <v>#REF!</v>
      </c>
      <c r="K174" s="12"/>
      <c r="M174" s="17">
        <v>4864.857142857144</v>
      </c>
    </row>
    <row r="175" spans="1:13" x14ac:dyDescent="0.3">
      <c r="A175" s="84" t="s">
        <v>165</v>
      </c>
      <c r="B175" s="61" t="s">
        <v>182</v>
      </c>
      <c r="C175" s="61" t="s">
        <v>314</v>
      </c>
      <c r="D175" s="84" t="s">
        <v>344</v>
      </c>
      <c r="E175" s="61" t="e">
        <f>#REF!</f>
        <v>#REF!</v>
      </c>
      <c r="F175" s="61"/>
      <c r="G175" s="61">
        <v>2008</v>
      </c>
      <c r="H175" s="62">
        <v>375.1</v>
      </c>
      <c r="I175" s="82" t="e">
        <f>#REF!</f>
        <v>#REF!</v>
      </c>
      <c r="K175" s="12"/>
      <c r="M175" s="17">
        <v>537.14285714285722</v>
      </c>
    </row>
    <row r="176" spans="1:13" x14ac:dyDescent="0.3">
      <c r="A176" s="84" t="s">
        <v>165</v>
      </c>
      <c r="B176" s="61" t="s">
        <v>182</v>
      </c>
      <c r="C176" s="61" t="s">
        <v>314</v>
      </c>
      <c r="D176" s="84" t="s">
        <v>344</v>
      </c>
      <c r="E176" s="61" t="e">
        <f>#REF!</f>
        <v>#REF!</v>
      </c>
      <c r="F176" s="61"/>
      <c r="G176" s="61">
        <v>2008</v>
      </c>
      <c r="H176" s="62">
        <v>375.1</v>
      </c>
      <c r="I176" s="82" t="e">
        <f>#REF!</f>
        <v>#REF!</v>
      </c>
      <c r="K176" s="12"/>
      <c r="M176" s="17">
        <v>537.14285714285722</v>
      </c>
    </row>
    <row r="177" spans="1:13" x14ac:dyDescent="0.3">
      <c r="A177" s="84" t="s">
        <v>165</v>
      </c>
      <c r="B177" s="61" t="s">
        <v>182</v>
      </c>
      <c r="C177" s="61" t="s">
        <v>314</v>
      </c>
      <c r="D177" s="84" t="s">
        <v>344</v>
      </c>
      <c r="E177" s="61" t="e">
        <f>#REF!</f>
        <v>#REF!</v>
      </c>
      <c r="F177" s="61"/>
      <c r="G177" s="61">
        <v>2008</v>
      </c>
      <c r="H177" s="62">
        <v>375.1</v>
      </c>
      <c r="I177" s="82" t="e">
        <f>#REF!</f>
        <v>#REF!</v>
      </c>
      <c r="K177" s="12"/>
      <c r="M177" s="17">
        <v>537.14285714285722</v>
      </c>
    </row>
    <row r="178" spans="1:13" x14ac:dyDescent="0.3">
      <c r="A178" s="84" t="s">
        <v>165</v>
      </c>
      <c r="B178" s="61" t="s">
        <v>182</v>
      </c>
      <c r="C178" s="61" t="s">
        <v>314</v>
      </c>
      <c r="D178" s="84" t="s">
        <v>345</v>
      </c>
      <c r="E178" s="61" t="e">
        <f>#REF!</f>
        <v>#REF!</v>
      </c>
      <c r="F178" s="61"/>
      <c r="G178" s="61">
        <v>2006</v>
      </c>
      <c r="H178" s="62">
        <v>27.060000000000002</v>
      </c>
      <c r="I178" s="82" t="e">
        <f>#REF!</f>
        <v>#REF!</v>
      </c>
      <c r="K178" s="12"/>
      <c r="M178" s="17">
        <v>39.942857142857143</v>
      </c>
    </row>
    <row r="179" spans="1:13" x14ac:dyDescent="0.3">
      <c r="A179" s="84" t="s">
        <v>43</v>
      </c>
      <c r="B179" s="61" t="s">
        <v>182</v>
      </c>
      <c r="C179" s="61" t="s">
        <v>314</v>
      </c>
      <c r="D179" s="84" t="s">
        <v>346</v>
      </c>
      <c r="E179" s="61" t="e">
        <f>#REF!</f>
        <v>#REF!</v>
      </c>
      <c r="F179" s="61"/>
      <c r="G179" s="61">
        <v>1999</v>
      </c>
      <c r="H179" s="62">
        <v>37.510000000000005</v>
      </c>
      <c r="I179" s="82" t="e">
        <f>#REF!</f>
        <v>#REF!</v>
      </c>
      <c r="K179" s="12"/>
      <c r="M179" s="17">
        <v>54.871428571428581</v>
      </c>
    </row>
    <row r="180" spans="1:13" x14ac:dyDescent="0.3">
      <c r="A180" s="84" t="s">
        <v>43</v>
      </c>
      <c r="B180" s="61" t="s">
        <v>182</v>
      </c>
      <c r="C180" s="61" t="s">
        <v>314</v>
      </c>
      <c r="D180" s="84" t="s">
        <v>347</v>
      </c>
      <c r="E180" s="61" t="e">
        <f>#REF!</f>
        <v>#REF!</v>
      </c>
      <c r="F180" s="61"/>
      <c r="G180" s="61">
        <v>2007</v>
      </c>
      <c r="H180" s="62">
        <v>22.44</v>
      </c>
      <c r="I180" s="82" t="e">
        <f>#REF!</f>
        <v>#REF!</v>
      </c>
      <c r="K180" s="12"/>
      <c r="M180" s="17">
        <v>33.342857142857142</v>
      </c>
    </row>
    <row r="181" spans="1:13" x14ac:dyDescent="0.3">
      <c r="A181" s="84" t="s">
        <v>48</v>
      </c>
      <c r="B181" s="61" t="s">
        <v>182</v>
      </c>
      <c r="C181" s="61" t="s">
        <v>314</v>
      </c>
      <c r="D181" s="84" t="s">
        <v>411</v>
      </c>
      <c r="E181" s="61" t="e">
        <f>#REF!</f>
        <v>#REF!</v>
      </c>
      <c r="F181" s="61"/>
      <c r="G181" s="61">
        <v>2007</v>
      </c>
      <c r="H181" s="62">
        <v>35.75</v>
      </c>
      <c r="I181" s="82" t="e">
        <f>#REF!</f>
        <v>#REF!</v>
      </c>
      <c r="K181" s="12"/>
      <c r="M181" s="17">
        <v>52.357142857142861</v>
      </c>
    </row>
    <row r="182" spans="1:13" x14ac:dyDescent="0.3">
      <c r="A182" s="84" t="s">
        <v>48</v>
      </c>
      <c r="B182" s="61" t="s">
        <v>182</v>
      </c>
      <c r="C182" s="61" t="s">
        <v>314</v>
      </c>
      <c r="D182" s="84" t="s">
        <v>411</v>
      </c>
      <c r="E182" s="61" t="e">
        <f>#REF!</f>
        <v>#REF!</v>
      </c>
      <c r="F182" s="61"/>
      <c r="G182" s="61">
        <v>2007</v>
      </c>
      <c r="H182" s="62">
        <v>35.75</v>
      </c>
      <c r="I182" s="82" t="e">
        <f>#REF!</f>
        <v>#REF!</v>
      </c>
      <c r="K182" s="12"/>
      <c r="M182" s="17">
        <v>52.357142857142861</v>
      </c>
    </row>
    <row r="183" spans="1:13" x14ac:dyDescent="0.3">
      <c r="A183" s="84" t="s">
        <v>48</v>
      </c>
      <c r="B183" s="61" t="s">
        <v>182</v>
      </c>
      <c r="C183" s="61" t="s">
        <v>314</v>
      </c>
      <c r="D183" s="84" t="s">
        <v>412</v>
      </c>
      <c r="E183" s="61" t="e">
        <f>#REF!</f>
        <v>#REF!</v>
      </c>
      <c r="F183" s="61"/>
      <c r="G183" s="61">
        <v>2007</v>
      </c>
      <c r="H183" s="62">
        <v>35.75</v>
      </c>
      <c r="I183" s="82" t="e">
        <f>#REF!</f>
        <v>#REF!</v>
      </c>
      <c r="K183" s="12"/>
      <c r="M183" s="17">
        <v>52.357142857142861</v>
      </c>
    </row>
    <row r="184" spans="1:13" x14ac:dyDescent="0.3">
      <c r="A184" s="84" t="s">
        <v>48</v>
      </c>
      <c r="B184" s="61" t="s">
        <v>182</v>
      </c>
      <c r="C184" s="61" t="s">
        <v>314</v>
      </c>
      <c r="D184" s="84" t="s">
        <v>412</v>
      </c>
      <c r="E184" s="61" t="e">
        <f>#REF!</f>
        <v>#REF!</v>
      </c>
      <c r="F184" s="61"/>
      <c r="G184" s="61">
        <v>2007</v>
      </c>
      <c r="H184" s="62">
        <v>35.75</v>
      </c>
      <c r="I184" s="82" t="e">
        <f>#REF!</f>
        <v>#REF!</v>
      </c>
      <c r="K184" s="12"/>
      <c r="M184" s="17">
        <v>52.357142857142861</v>
      </c>
    </row>
    <row r="185" spans="1:13" x14ac:dyDescent="0.3">
      <c r="A185" s="84" t="s">
        <v>48</v>
      </c>
      <c r="B185" s="61" t="s">
        <v>182</v>
      </c>
      <c r="C185" s="61" t="s">
        <v>314</v>
      </c>
      <c r="D185" s="84" t="s">
        <v>413</v>
      </c>
      <c r="E185" s="61" t="e">
        <f>#REF!</f>
        <v>#REF!</v>
      </c>
      <c r="F185" s="61"/>
      <c r="G185" s="61">
        <v>2007</v>
      </c>
      <c r="H185" s="62">
        <v>35.75</v>
      </c>
      <c r="I185" s="82" t="e">
        <f>#REF!</f>
        <v>#REF!</v>
      </c>
      <c r="K185" s="12"/>
      <c r="M185" s="17">
        <v>52.357142857142861</v>
      </c>
    </row>
    <row r="186" spans="1:13" x14ac:dyDescent="0.3">
      <c r="A186" s="84" t="s">
        <v>48</v>
      </c>
      <c r="B186" s="61" t="s">
        <v>182</v>
      </c>
      <c r="C186" s="61" t="s">
        <v>314</v>
      </c>
      <c r="D186" s="84" t="s">
        <v>348</v>
      </c>
      <c r="E186" s="61" t="e">
        <f>#REF!</f>
        <v>#REF!</v>
      </c>
      <c r="F186" s="61"/>
      <c r="G186" s="61">
        <v>2007</v>
      </c>
      <c r="H186" s="62">
        <v>35.75</v>
      </c>
      <c r="I186" s="82" t="e">
        <f>#REF!</f>
        <v>#REF!</v>
      </c>
      <c r="K186" s="12"/>
      <c r="M186" s="17">
        <v>52.357142857142861</v>
      </c>
    </row>
    <row r="187" spans="1:13" x14ac:dyDescent="0.3">
      <c r="A187" s="84" t="s">
        <v>48</v>
      </c>
      <c r="B187" s="61" t="s">
        <v>182</v>
      </c>
      <c r="C187" s="61" t="s">
        <v>314</v>
      </c>
      <c r="D187" s="84" t="s">
        <v>349</v>
      </c>
      <c r="E187" s="61" t="e">
        <f>#REF!</f>
        <v>#REF!</v>
      </c>
      <c r="F187" s="61"/>
      <c r="G187" s="61">
        <v>2006</v>
      </c>
      <c r="H187" s="62">
        <v>26.180000000000003</v>
      </c>
      <c r="I187" s="82" t="e">
        <f>#REF!</f>
        <v>#REF!</v>
      </c>
      <c r="K187" s="12"/>
      <c r="M187" s="17">
        <v>38.68571428571429</v>
      </c>
    </row>
    <row r="188" spans="1:13" x14ac:dyDescent="0.3">
      <c r="A188" s="84" t="s">
        <v>48</v>
      </c>
      <c r="B188" s="61" t="s">
        <v>182</v>
      </c>
      <c r="C188" s="61" t="s">
        <v>314</v>
      </c>
      <c r="D188" s="84" t="s">
        <v>350</v>
      </c>
      <c r="E188" s="61" t="e">
        <f>#REF!</f>
        <v>#REF!</v>
      </c>
      <c r="F188" s="61"/>
      <c r="G188" s="61">
        <v>2006</v>
      </c>
      <c r="H188" s="62">
        <v>38.610000000000007</v>
      </c>
      <c r="I188" s="82" t="e">
        <f>#REF!</f>
        <v>#REF!</v>
      </c>
      <c r="K188" s="12"/>
      <c r="M188" s="17">
        <v>56.442857142857157</v>
      </c>
    </row>
    <row r="189" spans="1:13" x14ac:dyDescent="0.3">
      <c r="A189" s="84" t="s">
        <v>48</v>
      </c>
      <c r="B189" s="61" t="s">
        <v>182</v>
      </c>
      <c r="C189" s="61" t="s">
        <v>314</v>
      </c>
      <c r="D189" s="84" t="s">
        <v>351</v>
      </c>
      <c r="E189" s="61" t="e">
        <f>#REF!</f>
        <v>#REF!</v>
      </c>
      <c r="F189" s="61"/>
      <c r="G189" s="61">
        <v>2007</v>
      </c>
      <c r="H189" s="62">
        <v>16.5</v>
      </c>
      <c r="I189" s="82" t="e">
        <f>#REF!</f>
        <v>#REF!</v>
      </c>
      <c r="K189" s="12"/>
      <c r="M189" s="17">
        <v>24.857142857142858</v>
      </c>
    </row>
    <row r="190" spans="1:13" x14ac:dyDescent="0.3">
      <c r="A190" s="65"/>
      <c r="B190" s="65"/>
      <c r="C190" s="65"/>
      <c r="D190" s="65"/>
      <c r="E190" s="65"/>
      <c r="F190" s="65"/>
      <c r="G190" s="65"/>
      <c r="H190" s="67"/>
      <c r="I190" s="83"/>
      <c r="K190" s="12"/>
    </row>
    <row r="191" spans="1:13" hidden="1" x14ac:dyDescent="0.3">
      <c r="A191" s="167" t="s">
        <v>175</v>
      </c>
      <c r="B191" s="167"/>
      <c r="C191" s="167"/>
      <c r="D191" s="167"/>
      <c r="E191" s="167"/>
      <c r="F191" s="167"/>
      <c r="G191" s="167"/>
      <c r="H191" s="167"/>
      <c r="I191" s="167"/>
      <c r="K191"/>
    </row>
    <row r="192" spans="1:13" hidden="1" x14ac:dyDescent="0.3">
      <c r="A192" s="167"/>
      <c r="B192" s="167"/>
      <c r="C192" s="167"/>
      <c r="D192" s="167"/>
      <c r="E192" s="167"/>
      <c r="F192" s="167"/>
      <c r="G192" s="167"/>
      <c r="H192" s="167"/>
      <c r="I192" s="167"/>
      <c r="K192"/>
    </row>
    <row r="193" spans="1:23" hidden="1" x14ac:dyDescent="0.3">
      <c r="A193" s="65" t="s">
        <v>176</v>
      </c>
      <c r="B193" s="65" t="s">
        <v>182</v>
      </c>
      <c r="C193" s="65"/>
      <c r="D193" s="65" t="s">
        <v>173</v>
      </c>
      <c r="E193" s="65">
        <v>2012</v>
      </c>
      <c r="F193" s="65">
        <v>2012</v>
      </c>
      <c r="G193" s="65">
        <v>2012</v>
      </c>
      <c r="H193" s="67"/>
      <c r="I193" s="83"/>
      <c r="K193" s="12"/>
    </row>
    <row r="194" spans="1:23" hidden="1" x14ac:dyDescent="0.3">
      <c r="A194" s="65" t="s">
        <v>41</v>
      </c>
      <c r="B194" s="65" t="s">
        <v>182</v>
      </c>
      <c r="C194" s="65"/>
      <c r="D194" s="65" t="s">
        <v>151</v>
      </c>
      <c r="E194" s="65">
        <v>2012</v>
      </c>
      <c r="F194" s="65">
        <v>2012</v>
      </c>
      <c r="G194" s="65">
        <v>2012</v>
      </c>
      <c r="H194" s="67"/>
      <c r="I194" s="83"/>
      <c r="K194" s="12"/>
    </row>
    <row r="195" spans="1:23" hidden="1" x14ac:dyDescent="0.3">
      <c r="A195" s="65" t="s">
        <v>127</v>
      </c>
      <c r="B195" s="65" t="s">
        <v>182</v>
      </c>
      <c r="C195" s="65"/>
      <c r="D195" s="65" t="s">
        <v>136</v>
      </c>
      <c r="E195" s="65">
        <v>2012</v>
      </c>
      <c r="F195" s="65">
        <v>2012</v>
      </c>
      <c r="G195" s="65">
        <v>2012</v>
      </c>
      <c r="H195" s="67"/>
      <c r="I195" s="83"/>
      <c r="K195" s="12"/>
    </row>
    <row r="196" spans="1:23" ht="15" hidden="1" customHeight="1" x14ac:dyDescent="0.3">
      <c r="A196" s="65" t="s">
        <v>127</v>
      </c>
      <c r="B196" s="65" t="s">
        <v>182</v>
      </c>
      <c r="C196" s="65"/>
      <c r="D196" s="65" t="s">
        <v>139</v>
      </c>
      <c r="E196" s="65">
        <v>2012</v>
      </c>
      <c r="F196" s="65">
        <v>2012</v>
      </c>
      <c r="G196" s="65">
        <v>2012</v>
      </c>
      <c r="H196" s="67"/>
      <c r="I196" s="83"/>
      <c r="K196" s="12"/>
    </row>
    <row r="197" spans="1:23" hidden="1" x14ac:dyDescent="0.3">
      <c r="A197" s="65" t="s">
        <v>41</v>
      </c>
      <c r="B197" s="65" t="s">
        <v>182</v>
      </c>
      <c r="C197" s="65"/>
      <c r="D197" s="65" t="s">
        <v>177</v>
      </c>
      <c r="E197" s="65">
        <v>2012</v>
      </c>
      <c r="F197" s="65">
        <v>2012</v>
      </c>
      <c r="G197" s="65">
        <v>2012</v>
      </c>
      <c r="H197" s="67"/>
      <c r="I197" s="83"/>
      <c r="K197" s="12"/>
    </row>
    <row r="198" spans="1:23" hidden="1" x14ac:dyDescent="0.3">
      <c r="A198" s="65"/>
      <c r="B198" s="65"/>
      <c r="C198" s="65"/>
      <c r="D198" s="65"/>
      <c r="E198" s="65"/>
      <c r="F198" s="65"/>
      <c r="G198" s="67"/>
      <c r="H198" s="65"/>
      <c r="I198" s="83"/>
    </row>
    <row r="199" spans="1:23" x14ac:dyDescent="0.3">
      <c r="A199" s="65"/>
      <c r="B199" s="65"/>
      <c r="C199" s="65"/>
      <c r="D199" s="65"/>
      <c r="E199" s="65"/>
      <c r="F199" s="65"/>
      <c r="G199" s="67"/>
      <c r="H199" s="65"/>
      <c r="I199" s="83"/>
    </row>
    <row r="200" spans="1:23" ht="15" customHeight="1" x14ac:dyDescent="0.3">
      <c r="A200" s="165" t="s">
        <v>370</v>
      </c>
      <c r="B200" s="165"/>
      <c r="C200" s="165"/>
      <c r="D200" s="165"/>
      <c r="E200" s="165"/>
      <c r="F200" s="165"/>
      <c r="G200" s="165"/>
      <c r="H200" s="165"/>
      <c r="I200" s="165"/>
      <c r="W200" s="165"/>
    </row>
    <row r="201" spans="1:23" ht="15" customHeight="1" x14ac:dyDescent="0.3">
      <c r="A201" s="165"/>
      <c r="B201" s="165"/>
      <c r="C201" s="165"/>
      <c r="D201" s="165"/>
      <c r="E201" s="165"/>
      <c r="F201" s="165"/>
      <c r="G201" s="165"/>
      <c r="H201" s="165"/>
      <c r="I201" s="165"/>
      <c r="W201" s="165"/>
    </row>
    <row r="202" spans="1:23" x14ac:dyDescent="0.3">
      <c r="A202" s="84" t="s">
        <v>376</v>
      </c>
      <c r="B202" s="61" t="s">
        <v>377</v>
      </c>
      <c r="C202" s="61" t="s">
        <v>314</v>
      </c>
      <c r="D202" s="84" t="s">
        <v>375</v>
      </c>
      <c r="E202" s="61"/>
      <c r="F202" s="69" t="s">
        <v>269</v>
      </c>
      <c r="G202" s="71">
        <v>16.47</v>
      </c>
      <c r="H202" s="61"/>
      <c r="I202" s="82" t="e">
        <f>#REF!</f>
        <v>#REF!</v>
      </c>
    </row>
    <row r="203" spans="1:23" x14ac:dyDescent="0.3">
      <c r="A203" s="84" t="s">
        <v>372</v>
      </c>
      <c r="B203" s="61" t="s">
        <v>377</v>
      </c>
      <c r="C203" s="61" t="s">
        <v>314</v>
      </c>
      <c r="D203" s="84" t="s">
        <v>375</v>
      </c>
      <c r="E203" s="61"/>
      <c r="F203" s="69" t="s">
        <v>269</v>
      </c>
      <c r="G203" s="71">
        <v>27.06</v>
      </c>
      <c r="H203" s="61"/>
      <c r="I203" s="82" t="e">
        <f>#REF!</f>
        <v>#REF!</v>
      </c>
    </row>
    <row r="204" spans="1:23" x14ac:dyDescent="0.3">
      <c r="A204" s="84" t="s">
        <v>372</v>
      </c>
      <c r="B204" s="61" t="s">
        <v>377</v>
      </c>
      <c r="C204" s="61" t="s">
        <v>315</v>
      </c>
      <c r="D204" s="84" t="s">
        <v>375</v>
      </c>
      <c r="E204" s="61"/>
      <c r="F204" s="69" t="s">
        <v>269</v>
      </c>
      <c r="G204" s="71">
        <v>33.75</v>
      </c>
      <c r="H204" s="61"/>
      <c r="I204" s="82" t="e">
        <f>#REF!</f>
        <v>#REF!</v>
      </c>
    </row>
    <row r="205" spans="1:23" x14ac:dyDescent="0.3">
      <c r="A205" s="84" t="s">
        <v>373</v>
      </c>
      <c r="B205" s="61" t="s">
        <v>377</v>
      </c>
      <c r="C205" s="61" t="s">
        <v>314</v>
      </c>
      <c r="D205" s="84" t="s">
        <v>375</v>
      </c>
      <c r="E205" s="61"/>
      <c r="F205" s="69" t="s">
        <v>269</v>
      </c>
      <c r="G205" s="71">
        <v>41.25</v>
      </c>
      <c r="H205" s="61"/>
      <c r="I205" s="82" t="e">
        <f>#REF!</f>
        <v>#REF!</v>
      </c>
    </row>
    <row r="206" spans="1:23" x14ac:dyDescent="0.3">
      <c r="A206" s="84"/>
      <c r="B206" s="61"/>
      <c r="C206" s="61"/>
      <c r="D206" s="84"/>
      <c r="E206" s="61"/>
      <c r="F206" s="69"/>
      <c r="G206" s="71"/>
      <c r="H206" s="61"/>
      <c r="I206" s="82"/>
    </row>
    <row r="207" spans="1:23" x14ac:dyDescent="0.3">
      <c r="A207" s="84"/>
      <c r="B207" s="61"/>
      <c r="C207" s="61"/>
      <c r="D207" s="84"/>
      <c r="E207" s="61"/>
      <c r="F207" s="69"/>
      <c r="G207" s="71"/>
      <c r="H207" s="61"/>
      <c r="I207" s="82"/>
    </row>
    <row r="208" spans="1:23" ht="15" customHeight="1" x14ac:dyDescent="0.3">
      <c r="A208" s="171" t="s">
        <v>221</v>
      </c>
      <c r="B208" s="171"/>
      <c r="C208" s="171"/>
      <c r="D208" s="171"/>
      <c r="E208" s="171"/>
      <c r="F208" s="171"/>
      <c r="G208" s="171"/>
      <c r="H208" s="171"/>
      <c r="I208" s="171"/>
    </row>
    <row r="209" spans="1:15" ht="15" customHeight="1" x14ac:dyDescent="0.3">
      <c r="A209" s="171"/>
      <c r="B209" s="171"/>
      <c r="C209" s="171"/>
      <c r="D209" s="171"/>
      <c r="E209" s="171"/>
      <c r="F209" s="171"/>
      <c r="G209" s="171"/>
      <c r="H209" s="171"/>
      <c r="I209" s="171"/>
    </row>
    <row r="210" spans="1:15" x14ac:dyDescent="0.3">
      <c r="A210" s="84" t="s">
        <v>245</v>
      </c>
      <c r="B210" s="61"/>
      <c r="C210" s="61" t="s">
        <v>352</v>
      </c>
      <c r="D210" s="84" t="s">
        <v>391</v>
      </c>
      <c r="E210" s="61"/>
      <c r="F210" s="69" t="s">
        <v>269</v>
      </c>
      <c r="G210" s="71">
        <v>16.47</v>
      </c>
      <c r="H210" s="61"/>
      <c r="I210" s="82" t="e">
        <f>#REF!</f>
        <v>#REF!</v>
      </c>
    </row>
    <row r="211" spans="1:15" x14ac:dyDescent="0.3">
      <c r="A211" s="84" t="s">
        <v>208</v>
      </c>
      <c r="B211" s="61"/>
      <c r="C211" s="61" t="s">
        <v>352</v>
      </c>
      <c r="D211" s="84" t="s">
        <v>357</v>
      </c>
      <c r="E211" s="61" t="s">
        <v>225</v>
      </c>
      <c r="F211" s="69" t="s">
        <v>269</v>
      </c>
      <c r="G211" s="71">
        <v>27.06</v>
      </c>
      <c r="H211" s="61"/>
      <c r="I211" s="82" t="e">
        <f>#REF!</f>
        <v>#REF!</v>
      </c>
    </row>
    <row r="212" spans="1:15" x14ac:dyDescent="0.3">
      <c r="A212" s="84" t="s">
        <v>208</v>
      </c>
      <c r="B212" s="61"/>
      <c r="C212" s="61" t="s">
        <v>352</v>
      </c>
      <c r="D212" s="84" t="s">
        <v>358</v>
      </c>
      <c r="E212" s="61" t="s">
        <v>226</v>
      </c>
      <c r="F212" s="69" t="s">
        <v>269</v>
      </c>
      <c r="G212" s="71">
        <v>33.75</v>
      </c>
      <c r="H212" s="61"/>
      <c r="I212" s="82" t="e">
        <f>#REF!</f>
        <v>#REF!</v>
      </c>
    </row>
    <row r="213" spans="1:15" x14ac:dyDescent="0.3">
      <c r="A213" s="84" t="s">
        <v>208</v>
      </c>
      <c r="B213" s="61"/>
      <c r="C213" s="61" t="s">
        <v>352</v>
      </c>
      <c r="D213" s="84" t="s">
        <v>359</v>
      </c>
      <c r="E213" s="61" t="s">
        <v>226</v>
      </c>
      <c r="F213" s="69" t="s">
        <v>269</v>
      </c>
      <c r="G213" s="71">
        <v>41.25</v>
      </c>
      <c r="H213" s="61"/>
      <c r="I213" s="82" t="e">
        <f>#REF!</f>
        <v>#REF!</v>
      </c>
    </row>
    <row r="214" spans="1:15" x14ac:dyDescent="0.3">
      <c r="A214" s="84" t="s">
        <v>208</v>
      </c>
      <c r="B214" s="61"/>
      <c r="C214" s="61" t="s">
        <v>352</v>
      </c>
      <c r="D214" s="84" t="s">
        <v>360</v>
      </c>
      <c r="E214" s="61" t="s">
        <v>227</v>
      </c>
      <c r="F214" s="69" t="s">
        <v>269</v>
      </c>
      <c r="G214" s="71">
        <v>68.75</v>
      </c>
      <c r="H214" s="61"/>
      <c r="I214" s="82" t="e">
        <f>#REF!</f>
        <v>#REF!</v>
      </c>
    </row>
    <row r="215" spans="1:15" x14ac:dyDescent="0.3">
      <c r="A215" s="84" t="s">
        <v>208</v>
      </c>
      <c r="B215" s="61"/>
      <c r="C215" s="61" t="s">
        <v>352</v>
      </c>
      <c r="D215" s="84" t="s">
        <v>361</v>
      </c>
      <c r="E215" s="61" t="s">
        <v>229</v>
      </c>
      <c r="F215" s="69" t="s">
        <v>269</v>
      </c>
      <c r="G215" s="71">
        <v>120</v>
      </c>
      <c r="H215" s="61"/>
      <c r="I215" s="82" t="e">
        <f>#REF!</f>
        <v>#REF!</v>
      </c>
    </row>
    <row r="216" spans="1:15" x14ac:dyDescent="0.3">
      <c r="A216" s="84" t="s">
        <v>215</v>
      </c>
      <c r="B216" s="61"/>
      <c r="C216" s="61" t="s">
        <v>352</v>
      </c>
      <c r="D216" s="84" t="s">
        <v>362</v>
      </c>
      <c r="E216" s="72" t="s">
        <v>228</v>
      </c>
      <c r="F216" s="69" t="s">
        <v>269</v>
      </c>
      <c r="G216" s="71">
        <v>192.31</v>
      </c>
      <c r="H216" s="61"/>
      <c r="I216" s="82" t="e">
        <f>#REF!</f>
        <v>#REF!</v>
      </c>
    </row>
    <row r="217" spans="1:15" x14ac:dyDescent="0.3">
      <c r="A217" s="65"/>
      <c r="B217" s="65"/>
      <c r="C217" s="65"/>
      <c r="D217" s="65"/>
      <c r="E217" s="65"/>
      <c r="F217" s="65"/>
      <c r="G217" s="73"/>
      <c r="H217" s="65"/>
      <c r="I217" s="83"/>
    </row>
    <row r="218" spans="1:15" s="3" customFormat="1" hidden="1" x14ac:dyDescent="0.3">
      <c r="A218" s="12" t="s">
        <v>219</v>
      </c>
      <c r="B218" s="12" t="s">
        <v>222</v>
      </c>
      <c r="C218" s="12"/>
      <c r="D218" s="12" t="s">
        <v>220</v>
      </c>
      <c r="E218" s="12"/>
      <c r="F218" s="12"/>
      <c r="G218" s="17">
        <v>10</v>
      </c>
      <c r="H218" s="12"/>
      <c r="I218" s="74">
        <v>44.004285714285714</v>
      </c>
      <c r="K218" s="17"/>
      <c r="L218"/>
      <c r="M218" s="17"/>
      <c r="N218"/>
      <c r="O218"/>
    </row>
  </sheetData>
  <mergeCells count="22">
    <mergeCell ref="A208:I209"/>
    <mergeCell ref="A200:I201"/>
    <mergeCell ref="A18:I18"/>
    <mergeCell ref="A23:I23"/>
    <mergeCell ref="A25:I25"/>
    <mergeCell ref="A30:I31"/>
    <mergeCell ref="A50:I51"/>
    <mergeCell ref="A2:I2"/>
    <mergeCell ref="A5:I5"/>
    <mergeCell ref="A7:I7"/>
    <mergeCell ref="A9:I9"/>
    <mergeCell ref="A13:I13"/>
    <mergeCell ref="J30:R31"/>
    <mergeCell ref="U30:U31"/>
    <mergeCell ref="W30:W31"/>
    <mergeCell ref="W200:W201"/>
    <mergeCell ref="A86:I87"/>
    <mergeCell ref="A78:I79"/>
    <mergeCell ref="A100:I101"/>
    <mergeCell ref="A104:I105"/>
    <mergeCell ref="A111:I112"/>
    <mergeCell ref="A191:I192"/>
  </mergeCells>
  <pageMargins left="0.70866141732283472" right="0.70866141732283472" top="0.74803149606299213" bottom="0.74803149606299213" header="0.31496062992125984" footer="0.31496062992125984"/>
  <pageSetup paperSize="9" scale="55" fitToHeight="0" orientation="portrait" r:id="rId1"/>
  <headerFooter>
    <oddFooter>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201"/>
  <sheetViews>
    <sheetView topLeftCell="A55" workbookViewId="0">
      <selection activeCell="N5" sqref="N5"/>
    </sheetView>
  </sheetViews>
  <sheetFormatPr defaultColWidth="11.44140625" defaultRowHeight="14.4" x14ac:dyDescent="0.3"/>
  <cols>
    <col min="1" max="1" width="28.6640625" style="12" customWidth="1"/>
    <col min="2" max="3" width="12.6640625" style="12" customWidth="1"/>
    <col min="4" max="4" width="47.6640625" style="12" customWidth="1"/>
    <col min="5" max="5" width="17.33203125" style="12" customWidth="1"/>
    <col min="6" max="6" width="22.6640625" style="12" customWidth="1"/>
    <col min="7" max="7" width="11.44140625" style="12" hidden="1" customWidth="1"/>
    <col min="8" max="8" width="15.33203125" style="12" hidden="1" customWidth="1"/>
    <col min="9" max="9" width="16.5546875" style="74" customWidth="1"/>
    <col min="10" max="10" width="11.44140625" style="3"/>
    <col min="11" max="11" width="16.5546875" style="17" customWidth="1"/>
    <col min="12" max="12" width="11.44140625" customWidth="1"/>
    <col min="13" max="13" width="16.5546875" style="17" customWidth="1"/>
  </cols>
  <sheetData>
    <row r="1" spans="1:14" ht="20.25" customHeight="1" x14ac:dyDescent="0.3"/>
    <row r="2" spans="1:14" ht="45" customHeight="1" x14ac:dyDescent="0.3">
      <c r="A2" s="154"/>
      <c r="B2" s="154"/>
      <c r="C2" s="154"/>
      <c r="D2" s="154"/>
      <c r="E2" s="154"/>
      <c r="F2" s="154"/>
      <c r="G2" s="154"/>
      <c r="H2" s="154"/>
      <c r="I2" s="154"/>
      <c r="K2"/>
      <c r="M2" s="12"/>
    </row>
    <row r="3" spans="1:14" ht="15" customHeight="1" x14ac:dyDescent="0.3">
      <c r="A3" s="49" t="s">
        <v>244</v>
      </c>
      <c r="B3" s="42"/>
      <c r="C3" s="42"/>
      <c r="D3" s="42"/>
      <c r="E3" s="42"/>
      <c r="F3" s="42"/>
      <c r="G3" s="42"/>
      <c r="H3" s="42"/>
      <c r="I3" s="102" t="s">
        <v>392</v>
      </c>
      <c r="K3"/>
      <c r="M3" s="12"/>
    </row>
    <row r="4" spans="1:14" ht="15" customHeight="1" x14ac:dyDescent="0.3">
      <c r="D4" s="42"/>
      <c r="E4" s="42"/>
      <c r="F4" s="42"/>
      <c r="G4" s="42"/>
      <c r="H4" s="42"/>
      <c r="K4"/>
      <c r="M4" s="12"/>
    </row>
    <row r="5" spans="1:14" ht="20.100000000000001" customHeight="1" x14ac:dyDescent="0.35">
      <c r="A5" s="168" t="s">
        <v>190</v>
      </c>
      <c r="B5" s="168"/>
      <c r="C5" s="168"/>
      <c r="D5" s="168"/>
      <c r="E5" s="168"/>
      <c r="F5" s="168"/>
      <c r="G5" s="168"/>
      <c r="H5" s="168"/>
      <c r="I5" s="168"/>
      <c r="J5" s="22"/>
      <c r="K5" s="23"/>
      <c r="L5" s="23"/>
      <c r="M5" s="24"/>
      <c r="N5" s="143"/>
    </row>
    <row r="6" spans="1:14" ht="20.100000000000001" customHeight="1" x14ac:dyDescent="0.35">
      <c r="A6" s="21"/>
      <c r="B6" s="21"/>
      <c r="C6" s="21"/>
      <c r="D6" s="21"/>
      <c r="E6" s="21"/>
      <c r="F6" s="21"/>
      <c r="G6" s="21"/>
      <c r="H6" s="21"/>
      <c r="I6" s="75"/>
      <c r="J6" s="22"/>
      <c r="K6" s="23"/>
      <c r="L6" s="23"/>
      <c r="M6" s="24"/>
      <c r="N6" s="23"/>
    </row>
    <row r="7" spans="1:14" s="3" customFormat="1" ht="198" customHeight="1" x14ac:dyDescent="0.35">
      <c r="A7" s="169" t="s">
        <v>249</v>
      </c>
      <c r="B7" s="169"/>
      <c r="C7" s="169"/>
      <c r="D7" s="169"/>
      <c r="E7" s="169"/>
      <c r="F7" s="169"/>
      <c r="G7" s="169"/>
      <c r="H7" s="169"/>
      <c r="I7" s="169"/>
      <c r="J7" s="22"/>
      <c r="K7" s="22"/>
      <c r="L7" s="22"/>
      <c r="M7" s="43"/>
      <c r="N7" s="43"/>
    </row>
    <row r="8" spans="1:14" ht="15" customHeight="1" x14ac:dyDescent="0.3">
      <c r="A8" s="42"/>
      <c r="B8" s="42"/>
      <c r="C8" s="42"/>
      <c r="D8" s="42"/>
      <c r="E8" s="42"/>
      <c r="F8" s="42"/>
      <c r="G8" s="42"/>
      <c r="H8" s="42"/>
      <c r="I8" s="76"/>
      <c r="K8"/>
      <c r="M8" s="12"/>
    </row>
    <row r="9" spans="1:14" ht="20.100000000000001" customHeight="1" x14ac:dyDescent="0.35">
      <c r="A9" s="168" t="s">
        <v>192</v>
      </c>
      <c r="B9" s="168"/>
      <c r="C9" s="168"/>
      <c r="D9" s="168"/>
      <c r="E9" s="168"/>
      <c r="F9" s="168"/>
      <c r="G9" s="168"/>
      <c r="H9" s="168"/>
      <c r="I9" s="168"/>
      <c r="J9" s="22"/>
      <c r="K9" s="23"/>
      <c r="L9" s="23"/>
      <c r="M9" s="24"/>
      <c r="N9" s="23"/>
    </row>
    <row r="10" spans="1:14" ht="15" customHeight="1" x14ac:dyDescent="0.35">
      <c r="A10" s="20"/>
      <c r="B10" s="20"/>
      <c r="C10" s="20"/>
      <c r="D10" s="20"/>
      <c r="E10" s="20"/>
      <c r="F10" s="20"/>
      <c r="G10" s="20"/>
      <c r="H10" s="20"/>
      <c r="I10" s="77"/>
      <c r="J10" s="22"/>
      <c r="K10" s="23"/>
      <c r="L10" s="23"/>
      <c r="M10" s="24"/>
      <c r="N10" s="23"/>
    </row>
    <row r="11" spans="1:14" ht="15" customHeight="1" x14ac:dyDescent="0.3">
      <c r="A11" s="51" t="s">
        <v>191</v>
      </c>
      <c r="B11" s="1"/>
      <c r="C11" s="1"/>
      <c r="D11" s="1"/>
      <c r="E11" s="1"/>
      <c r="F11" s="1"/>
      <c r="G11" s="1"/>
      <c r="H11" s="1"/>
      <c r="I11" s="78"/>
      <c r="K11"/>
      <c r="M11" s="12"/>
    </row>
    <row r="12" spans="1:14" ht="15" customHeight="1" x14ac:dyDescent="0.3">
      <c r="A12" s="1"/>
      <c r="B12" s="1"/>
      <c r="C12" s="1"/>
      <c r="D12" s="1"/>
      <c r="E12" s="1"/>
      <c r="F12" s="1"/>
      <c r="G12" s="1"/>
      <c r="H12" s="1"/>
      <c r="I12" s="78"/>
      <c r="K12"/>
      <c r="M12" s="12"/>
    </row>
    <row r="13" spans="1:14" ht="20.100000000000001" customHeight="1" x14ac:dyDescent="0.35">
      <c r="A13" s="170" t="s">
        <v>193</v>
      </c>
      <c r="B13" s="170"/>
      <c r="C13" s="170"/>
      <c r="D13" s="170"/>
      <c r="E13" s="170"/>
      <c r="F13" s="170"/>
      <c r="G13" s="170"/>
      <c r="H13" s="170"/>
      <c r="I13" s="170"/>
      <c r="J13" s="22"/>
      <c r="K13" s="23"/>
      <c r="L13" s="23"/>
      <c r="M13" s="24"/>
      <c r="N13" s="23"/>
    </row>
    <row r="14" spans="1:14" ht="9.9" customHeight="1" x14ac:dyDescent="0.3">
      <c r="A14" s="52"/>
      <c r="B14" s="52"/>
      <c r="C14" s="52"/>
      <c r="D14" s="52"/>
      <c r="E14" s="52"/>
      <c r="F14" s="52"/>
      <c r="G14" s="52"/>
      <c r="H14" s="52"/>
      <c r="I14" s="79"/>
      <c r="K14"/>
      <c r="M14" s="12"/>
    </row>
    <row r="15" spans="1:14" ht="15" customHeight="1" x14ac:dyDescent="0.3">
      <c r="A15" s="51" t="s">
        <v>194</v>
      </c>
      <c r="B15" s="52"/>
      <c r="C15" s="52"/>
      <c r="D15" s="52"/>
      <c r="E15" s="52"/>
      <c r="F15" s="52"/>
      <c r="G15" s="52"/>
      <c r="H15" s="52"/>
      <c r="I15" s="79"/>
      <c r="K15"/>
      <c r="M15" s="12"/>
    </row>
    <row r="16" spans="1:14" ht="15" customHeight="1" x14ac:dyDescent="0.3">
      <c r="A16" s="51" t="s">
        <v>199</v>
      </c>
      <c r="B16" s="52"/>
      <c r="C16" s="52"/>
      <c r="D16" s="52"/>
      <c r="E16" s="52"/>
      <c r="F16" s="52"/>
      <c r="G16" s="52"/>
      <c r="H16" s="52"/>
      <c r="I16" s="79"/>
      <c r="K16"/>
      <c r="M16" s="12"/>
    </row>
    <row r="17" spans="1:14" ht="15" customHeight="1" x14ac:dyDescent="0.3">
      <c r="A17" s="52"/>
      <c r="B17" s="52"/>
      <c r="C17" s="52"/>
      <c r="D17" s="52"/>
      <c r="E17" s="52"/>
      <c r="F17" s="52"/>
      <c r="G17" s="52"/>
      <c r="H17" s="52"/>
      <c r="I17" s="79"/>
      <c r="K17"/>
      <c r="M17" s="12"/>
    </row>
    <row r="18" spans="1:14" ht="15" customHeight="1" x14ac:dyDescent="0.3">
      <c r="A18" s="170" t="s">
        <v>195</v>
      </c>
      <c r="B18" s="170"/>
      <c r="C18" s="170"/>
      <c r="D18" s="170"/>
      <c r="E18" s="170"/>
      <c r="F18" s="170"/>
      <c r="G18" s="170"/>
      <c r="H18" s="170"/>
      <c r="I18" s="170"/>
      <c r="K18"/>
      <c r="M18" s="12"/>
    </row>
    <row r="19" spans="1:14" ht="9.9" customHeight="1" x14ac:dyDescent="0.3">
      <c r="A19" s="52"/>
      <c r="B19" s="52"/>
      <c r="C19" s="52"/>
      <c r="D19" s="52"/>
      <c r="E19" s="52"/>
      <c r="F19" s="52"/>
      <c r="G19" s="52"/>
      <c r="H19" s="52"/>
      <c r="I19" s="79"/>
      <c r="K19"/>
      <c r="M19" s="12"/>
    </row>
    <row r="20" spans="1:14" ht="15" customHeight="1" x14ac:dyDescent="0.3">
      <c r="A20" s="51" t="s">
        <v>196</v>
      </c>
      <c r="B20" s="52"/>
      <c r="C20" s="52"/>
      <c r="D20" s="52"/>
      <c r="E20" s="52"/>
      <c r="F20" s="52"/>
      <c r="G20" s="52"/>
      <c r="H20" s="52"/>
      <c r="I20" s="79"/>
      <c r="K20"/>
      <c r="M20" s="12"/>
    </row>
    <row r="21" spans="1:14" ht="15" customHeight="1" x14ac:dyDescent="0.3">
      <c r="A21" s="51" t="s">
        <v>197</v>
      </c>
      <c r="B21" s="52"/>
      <c r="C21" s="52"/>
      <c r="D21" s="52"/>
      <c r="E21" s="52"/>
      <c r="F21" s="52"/>
      <c r="G21" s="52"/>
      <c r="H21" s="52"/>
      <c r="I21" s="79"/>
      <c r="K21"/>
      <c r="M21" s="12"/>
    </row>
    <row r="22" spans="1:14" ht="15" customHeight="1" x14ac:dyDescent="0.3">
      <c r="A22" s="52"/>
      <c r="B22" s="52"/>
      <c r="C22" s="52"/>
      <c r="D22" s="52"/>
      <c r="E22" s="52"/>
      <c r="F22" s="52"/>
      <c r="G22" s="52"/>
      <c r="H22" s="52"/>
      <c r="I22" s="79"/>
      <c r="K22"/>
      <c r="M22" s="12"/>
    </row>
    <row r="23" spans="1:14" ht="15" customHeight="1" x14ac:dyDescent="0.3">
      <c r="A23" s="170" t="s">
        <v>246</v>
      </c>
      <c r="B23" s="170"/>
      <c r="C23" s="170"/>
      <c r="D23" s="170"/>
      <c r="E23" s="170"/>
      <c r="F23" s="170"/>
      <c r="G23" s="170"/>
      <c r="H23" s="170"/>
      <c r="I23" s="170"/>
      <c r="K23"/>
      <c r="M23" s="12"/>
    </row>
    <row r="24" spans="1:14" ht="9.9" customHeight="1" x14ac:dyDescent="0.3">
      <c r="A24" s="52"/>
      <c r="B24" s="52"/>
      <c r="C24" s="52"/>
      <c r="D24" s="52"/>
      <c r="E24" s="52"/>
      <c r="F24" s="52"/>
      <c r="G24" s="52"/>
      <c r="H24" s="52"/>
      <c r="I24" s="79"/>
      <c r="K24"/>
      <c r="M24" s="12"/>
    </row>
    <row r="25" spans="1:14" ht="15" customHeight="1" x14ac:dyDescent="0.3">
      <c r="A25" s="172" t="s">
        <v>247</v>
      </c>
      <c r="B25" s="172"/>
      <c r="C25" s="172"/>
      <c r="D25" s="172"/>
      <c r="E25" s="172"/>
      <c r="F25" s="172"/>
      <c r="G25" s="172"/>
      <c r="H25" s="172"/>
      <c r="I25" s="172"/>
      <c r="K25"/>
      <c r="M25" s="12"/>
    </row>
    <row r="26" spans="1:14" ht="15" customHeight="1" x14ac:dyDescent="0.3">
      <c r="A26" s="51" t="s">
        <v>248</v>
      </c>
      <c r="B26" s="55"/>
      <c r="C26" s="55"/>
      <c r="D26" s="55"/>
      <c r="E26" s="55"/>
      <c r="F26" s="55"/>
      <c r="G26" s="55"/>
      <c r="H26" s="55"/>
      <c r="I26" s="80"/>
      <c r="K26"/>
      <c r="M26" s="12"/>
    </row>
    <row r="27" spans="1:14" ht="11.25" customHeight="1" x14ac:dyDescent="0.3">
      <c r="A27" s="55"/>
      <c r="B27" s="55"/>
      <c r="C27" s="55"/>
      <c r="D27" s="55"/>
      <c r="E27" s="55"/>
      <c r="F27" s="55"/>
      <c r="G27" s="55"/>
      <c r="H27" s="55"/>
      <c r="I27" s="80"/>
      <c r="K27"/>
      <c r="M27" s="12"/>
    </row>
    <row r="28" spans="1:14" s="25" customFormat="1" ht="50.1" customHeight="1" thickBot="1" x14ac:dyDescent="0.4">
      <c r="A28" s="56" t="s">
        <v>256</v>
      </c>
      <c r="B28" s="56" t="s">
        <v>181</v>
      </c>
      <c r="C28" s="56" t="s">
        <v>255</v>
      </c>
      <c r="D28" s="56" t="s">
        <v>257</v>
      </c>
      <c r="E28" s="56" t="s">
        <v>8</v>
      </c>
      <c r="F28" s="56" t="s">
        <v>270</v>
      </c>
      <c r="G28" s="58" t="s">
        <v>3</v>
      </c>
      <c r="H28" s="58" t="s">
        <v>0</v>
      </c>
      <c r="I28" s="81" t="s">
        <v>198</v>
      </c>
      <c r="J28" s="26"/>
      <c r="K28" s="26" t="s">
        <v>0</v>
      </c>
      <c r="L28" s="27"/>
      <c r="M28" s="28"/>
      <c r="N28" s="27"/>
    </row>
    <row r="29" spans="1:14" s="1" customFormat="1" x14ac:dyDescent="0.3">
      <c r="A29" s="52"/>
      <c r="B29" s="52"/>
      <c r="C29" s="52"/>
      <c r="D29" s="52"/>
      <c r="E29" s="52"/>
      <c r="F29" s="52"/>
      <c r="G29" s="60"/>
      <c r="H29" s="60"/>
      <c r="I29" s="79"/>
      <c r="J29" s="2"/>
      <c r="K29" s="16"/>
      <c r="M29" s="18"/>
    </row>
    <row r="30" spans="1:14" ht="18" x14ac:dyDescent="0.3">
      <c r="A30" s="163" t="s">
        <v>61</v>
      </c>
      <c r="B30" s="163"/>
      <c r="C30" s="163"/>
      <c r="D30" s="164"/>
      <c r="E30" s="164"/>
      <c r="F30" s="164"/>
      <c r="G30" s="164"/>
      <c r="H30" s="164"/>
      <c r="I30" s="164"/>
      <c r="K30"/>
      <c r="M30" s="19"/>
    </row>
    <row r="31" spans="1:14" x14ac:dyDescent="0.3">
      <c r="A31" s="164"/>
      <c r="B31" s="164"/>
      <c r="C31" s="164"/>
      <c r="D31" s="164"/>
      <c r="E31" s="164"/>
      <c r="F31" s="164"/>
      <c r="G31" s="164"/>
      <c r="H31" s="164"/>
      <c r="I31" s="164"/>
      <c r="K31"/>
      <c r="M31" s="12"/>
    </row>
    <row r="32" spans="1:14" x14ac:dyDescent="0.3">
      <c r="A32" s="84" t="s">
        <v>254</v>
      </c>
      <c r="B32" s="61" t="s">
        <v>180</v>
      </c>
      <c r="C32" s="61" t="s">
        <v>314</v>
      </c>
      <c r="D32" s="84" t="s">
        <v>2</v>
      </c>
      <c r="E32" s="61" t="e">
        <f>#REF!</f>
        <v>#REF!</v>
      </c>
      <c r="F32" s="61"/>
      <c r="G32" s="61">
        <v>2011</v>
      </c>
      <c r="H32" s="62">
        <v>4.3099999999999996</v>
      </c>
      <c r="I32" s="82" t="e">
        <f>#REF!</f>
        <v>#REF!</v>
      </c>
      <c r="K32" s="12" t="s">
        <v>4</v>
      </c>
      <c r="M32" s="17">
        <v>7.4428571428571431</v>
      </c>
    </row>
    <row r="33" spans="1:13" x14ac:dyDescent="0.3">
      <c r="A33" s="84" t="s">
        <v>6</v>
      </c>
      <c r="B33" s="61" t="s">
        <v>180</v>
      </c>
      <c r="C33" s="61" t="s">
        <v>314</v>
      </c>
      <c r="D33" s="84" t="s">
        <v>258</v>
      </c>
      <c r="E33" s="61" t="e">
        <f>#REF!</f>
        <v>#REF!</v>
      </c>
      <c r="F33" s="61"/>
      <c r="G33" s="61">
        <v>2012</v>
      </c>
      <c r="H33" s="62">
        <v>5.55</v>
      </c>
      <c r="I33" s="82" t="e">
        <f>#REF!</f>
        <v>#REF!</v>
      </c>
      <c r="K33" s="12" t="s">
        <v>7</v>
      </c>
      <c r="M33" s="17">
        <v>9.2142857142857153</v>
      </c>
    </row>
    <row r="34" spans="1:13" x14ac:dyDescent="0.3">
      <c r="A34" s="84" t="s">
        <v>388</v>
      </c>
      <c r="B34" s="61" t="s">
        <v>180</v>
      </c>
      <c r="C34" s="61" t="s">
        <v>314</v>
      </c>
      <c r="D34" s="84" t="s">
        <v>389</v>
      </c>
      <c r="E34" s="61" t="e">
        <f>#REF!</f>
        <v>#REF!</v>
      </c>
      <c r="F34" s="69" t="s">
        <v>269</v>
      </c>
      <c r="G34" s="61"/>
      <c r="H34" s="62"/>
      <c r="I34" s="82" t="e">
        <f>#REF!</f>
        <v>#REF!</v>
      </c>
      <c r="K34" s="12"/>
    </row>
    <row r="35" spans="1:13" x14ac:dyDescent="0.3">
      <c r="A35" s="84" t="s">
        <v>89</v>
      </c>
      <c r="B35" s="61" t="s">
        <v>180</v>
      </c>
      <c r="C35" s="61" t="s">
        <v>314</v>
      </c>
      <c r="D35" s="84" t="s">
        <v>259</v>
      </c>
      <c r="E35" s="61" t="e">
        <f>#REF!</f>
        <v>#REF!</v>
      </c>
      <c r="F35" s="69" t="s">
        <v>269</v>
      </c>
      <c r="G35" s="61">
        <v>2011</v>
      </c>
      <c r="H35" s="62">
        <v>4</v>
      </c>
      <c r="I35" s="82" t="e">
        <f>#REF!</f>
        <v>#REF!</v>
      </c>
      <c r="K35" s="12">
        <v>600</v>
      </c>
      <c r="M35" s="17">
        <v>7.0000000000000009</v>
      </c>
    </row>
    <row r="36" spans="1:13" x14ac:dyDescent="0.3">
      <c r="A36" s="84" t="s">
        <v>378</v>
      </c>
      <c r="B36" s="61" t="s">
        <v>180</v>
      </c>
      <c r="C36" s="61" t="s">
        <v>314</v>
      </c>
      <c r="D36" s="84" t="s">
        <v>260</v>
      </c>
      <c r="E36" s="61" t="e">
        <f>#REF!</f>
        <v>#REF!</v>
      </c>
      <c r="F36" s="61"/>
      <c r="G36" s="61">
        <v>2011</v>
      </c>
      <c r="H36" s="62">
        <v>14.5</v>
      </c>
      <c r="I36" s="82" t="e">
        <f>#REF!</f>
        <v>#REF!</v>
      </c>
      <c r="K36" s="12">
        <v>150</v>
      </c>
      <c r="M36" s="17">
        <v>22.000000000000004</v>
      </c>
    </row>
    <row r="37" spans="1:13" x14ac:dyDescent="0.3">
      <c r="A37" s="84" t="s">
        <v>73</v>
      </c>
      <c r="B37" s="61" t="s">
        <v>180</v>
      </c>
      <c r="C37" s="61" t="s">
        <v>314</v>
      </c>
      <c r="D37" s="84" t="s">
        <v>261</v>
      </c>
      <c r="E37" s="61" t="e">
        <f>#REF!</f>
        <v>#REF!</v>
      </c>
      <c r="F37" s="61"/>
      <c r="G37" s="61">
        <v>2011</v>
      </c>
      <c r="H37" s="62">
        <v>15.27</v>
      </c>
      <c r="I37" s="82" t="e">
        <f>#REF!</f>
        <v>#REF!</v>
      </c>
      <c r="K37" s="12">
        <v>500</v>
      </c>
      <c r="M37" s="17">
        <v>23.099999999999998</v>
      </c>
    </row>
    <row r="38" spans="1:13" x14ac:dyDescent="0.3">
      <c r="A38" s="84" t="s">
        <v>252</v>
      </c>
      <c r="B38" s="61" t="s">
        <v>180</v>
      </c>
      <c r="C38" s="61" t="s">
        <v>314</v>
      </c>
      <c r="D38" s="84" t="s">
        <v>262</v>
      </c>
      <c r="E38" s="61" t="e">
        <f>#REF!</f>
        <v>#REF!</v>
      </c>
      <c r="F38" s="69" t="s">
        <v>269</v>
      </c>
      <c r="G38" s="61">
        <v>2010</v>
      </c>
      <c r="H38" s="62">
        <v>5.2</v>
      </c>
      <c r="I38" s="82" t="e">
        <f>#REF!</f>
        <v>#REF!</v>
      </c>
      <c r="K38" s="12">
        <v>600</v>
      </c>
      <c r="M38" s="17">
        <v>8.7142857142857153</v>
      </c>
    </row>
    <row r="39" spans="1:13" x14ac:dyDescent="0.3">
      <c r="A39" s="84" t="s">
        <v>90</v>
      </c>
      <c r="B39" s="61" t="s">
        <v>180</v>
      </c>
      <c r="C39" s="61" t="s">
        <v>314</v>
      </c>
      <c r="D39" s="84" t="s">
        <v>263</v>
      </c>
      <c r="E39" s="61" t="e">
        <f>#REF!</f>
        <v>#REF!</v>
      </c>
      <c r="F39" s="61"/>
      <c r="G39" s="61">
        <v>2011</v>
      </c>
      <c r="H39" s="62">
        <v>29.34</v>
      </c>
      <c r="I39" s="82" t="e">
        <f>#REF!</f>
        <v>#REF!</v>
      </c>
      <c r="K39" s="12">
        <v>200</v>
      </c>
      <c r="M39" s="17">
        <v>43.2</v>
      </c>
    </row>
    <row r="40" spans="1:13" x14ac:dyDescent="0.3">
      <c r="A40" s="84" t="s">
        <v>254</v>
      </c>
      <c r="B40" s="61" t="s">
        <v>182</v>
      </c>
      <c r="C40" s="61" t="s">
        <v>314</v>
      </c>
      <c r="D40" s="84" t="s">
        <v>2</v>
      </c>
      <c r="E40" s="61" t="e">
        <f>#REF!</f>
        <v>#REF!</v>
      </c>
      <c r="F40" s="61"/>
      <c r="G40" s="61">
        <v>2009</v>
      </c>
      <c r="H40" s="62">
        <v>4.24</v>
      </c>
      <c r="I40" s="82" t="e">
        <f>#REF!</f>
        <v>#REF!</v>
      </c>
      <c r="K40" s="12" t="s">
        <v>4</v>
      </c>
      <c r="M40" s="17">
        <v>7.3428571428571443</v>
      </c>
    </row>
    <row r="41" spans="1:13" x14ac:dyDescent="0.3">
      <c r="A41" s="84" t="s">
        <v>254</v>
      </c>
      <c r="B41" s="61" t="s">
        <v>182</v>
      </c>
      <c r="C41" s="61" t="s">
        <v>314</v>
      </c>
      <c r="D41" s="84" t="s">
        <v>380</v>
      </c>
      <c r="E41" s="61" t="e">
        <f>#REF!</f>
        <v>#REF!</v>
      </c>
      <c r="F41" s="69" t="s">
        <v>269</v>
      </c>
      <c r="G41" s="61">
        <v>2010</v>
      </c>
      <c r="H41" s="62">
        <v>8.1</v>
      </c>
      <c r="I41" s="82" t="e">
        <f>#REF!</f>
        <v>#REF!</v>
      </c>
      <c r="K41" s="12"/>
    </row>
    <row r="42" spans="1:13" x14ac:dyDescent="0.3">
      <c r="A42" s="84" t="s">
        <v>252</v>
      </c>
      <c r="B42" s="61" t="s">
        <v>182</v>
      </c>
      <c r="C42" s="61" t="s">
        <v>314</v>
      </c>
      <c r="D42" s="84" t="s">
        <v>262</v>
      </c>
      <c r="E42" s="61" t="e">
        <f>#REF!</f>
        <v>#REF!</v>
      </c>
      <c r="F42" s="69" t="s">
        <v>269</v>
      </c>
      <c r="G42" s="61">
        <v>2010</v>
      </c>
      <c r="H42" s="62">
        <v>8.1</v>
      </c>
      <c r="I42" s="82" t="e">
        <f>#REF!</f>
        <v>#REF!</v>
      </c>
      <c r="K42" s="12">
        <v>600</v>
      </c>
      <c r="M42" s="17">
        <v>12.857142857142858</v>
      </c>
    </row>
    <row r="43" spans="1:13" x14ac:dyDescent="0.3">
      <c r="A43" s="84" t="s">
        <v>251</v>
      </c>
      <c r="B43" s="61" t="s">
        <v>182</v>
      </c>
      <c r="C43" s="61" t="s">
        <v>314</v>
      </c>
      <c r="D43" s="84" t="s">
        <v>264</v>
      </c>
      <c r="E43" s="61" t="e">
        <f>#REF!</f>
        <v>#REF!</v>
      </c>
      <c r="F43" s="69" t="s">
        <v>269</v>
      </c>
      <c r="G43" s="61">
        <v>2011</v>
      </c>
      <c r="H43" s="62">
        <v>6.05</v>
      </c>
      <c r="I43" s="82" t="e">
        <f>#REF!</f>
        <v>#REF!</v>
      </c>
      <c r="K43" s="12">
        <v>600</v>
      </c>
      <c r="M43" s="17">
        <v>9.9285714285714288</v>
      </c>
    </row>
    <row r="44" spans="1:13" x14ac:dyDescent="0.3">
      <c r="A44" s="84" t="s">
        <v>253</v>
      </c>
      <c r="B44" s="61" t="s">
        <v>182</v>
      </c>
      <c r="C44" s="61" t="s">
        <v>314</v>
      </c>
      <c r="D44" s="84" t="s">
        <v>265</v>
      </c>
      <c r="E44" s="61" t="e">
        <f>#REF!</f>
        <v>#REF!</v>
      </c>
      <c r="F44" s="61"/>
      <c r="G44" s="61">
        <v>2011</v>
      </c>
      <c r="H44" s="62">
        <v>15.5</v>
      </c>
      <c r="I44" s="82" t="e">
        <f>#REF!</f>
        <v>#REF!</v>
      </c>
      <c r="K44" s="12">
        <v>300</v>
      </c>
      <c r="M44" s="17">
        <v>23.428571428571427</v>
      </c>
    </row>
    <row r="45" spans="1:13" x14ac:dyDescent="0.3">
      <c r="A45" s="84" t="s">
        <v>9</v>
      </c>
      <c r="B45" s="61" t="s">
        <v>182</v>
      </c>
      <c r="C45" s="61" t="s">
        <v>314</v>
      </c>
      <c r="D45" s="84" t="s">
        <v>266</v>
      </c>
      <c r="E45" s="61" t="e">
        <f>#REF!</f>
        <v>#REF!</v>
      </c>
      <c r="F45" s="61"/>
      <c r="G45" s="61">
        <v>2010</v>
      </c>
      <c r="H45" s="62">
        <v>20.6</v>
      </c>
      <c r="I45" s="82" t="e">
        <f>#REF!</f>
        <v>#REF!</v>
      </c>
      <c r="K45" s="12">
        <v>300</v>
      </c>
      <c r="M45" s="17">
        <v>30.714285714285715</v>
      </c>
    </row>
    <row r="46" spans="1:13" x14ac:dyDescent="0.3">
      <c r="A46" s="84" t="s">
        <v>75</v>
      </c>
      <c r="B46" s="61" t="s">
        <v>182</v>
      </c>
      <c r="C46" s="61" t="s">
        <v>314</v>
      </c>
      <c r="D46" s="84" t="s">
        <v>267</v>
      </c>
      <c r="E46" s="61" t="e">
        <f>#REF!</f>
        <v>#REF!</v>
      </c>
      <c r="F46" s="61"/>
      <c r="G46" s="61">
        <v>2010</v>
      </c>
      <c r="H46" s="62">
        <v>14.5</v>
      </c>
      <c r="I46" s="82" t="e">
        <f>#REF!</f>
        <v>#REF!</v>
      </c>
      <c r="K46" s="12">
        <v>350</v>
      </c>
      <c r="M46" s="17">
        <v>22.000000000000004</v>
      </c>
    </row>
    <row r="47" spans="1:13" x14ac:dyDescent="0.3">
      <c r="A47" s="84" t="s">
        <v>285</v>
      </c>
      <c r="B47" s="61" t="s">
        <v>182</v>
      </c>
      <c r="C47" s="61" t="s">
        <v>314</v>
      </c>
      <c r="D47" s="84" t="s">
        <v>268</v>
      </c>
      <c r="E47" s="61" t="e">
        <f>#REF!</f>
        <v>#REF!</v>
      </c>
      <c r="F47" s="61"/>
      <c r="G47" s="61">
        <v>2011</v>
      </c>
      <c r="H47" s="62">
        <v>9.1999999999999993</v>
      </c>
      <c r="I47" s="82" t="e">
        <f>#REF!</f>
        <v>#REF!</v>
      </c>
      <c r="K47" s="12">
        <v>300</v>
      </c>
      <c r="M47" s="17">
        <v>14.428571428571429</v>
      </c>
    </row>
    <row r="48" spans="1:13" x14ac:dyDescent="0.3">
      <c r="A48" s="84" t="s">
        <v>72</v>
      </c>
      <c r="B48" s="61" t="s">
        <v>182</v>
      </c>
      <c r="C48" s="61" t="s">
        <v>314</v>
      </c>
      <c r="D48" s="84" t="s">
        <v>264</v>
      </c>
      <c r="E48" s="61" t="e">
        <f>#REF!</f>
        <v>#REF!</v>
      </c>
      <c r="F48" s="69" t="s">
        <v>269</v>
      </c>
      <c r="G48" s="61">
        <v>2011</v>
      </c>
      <c r="H48" s="62">
        <v>8.3000000000000007</v>
      </c>
      <c r="I48" s="82" t="e">
        <f>#REF!</f>
        <v>#REF!</v>
      </c>
      <c r="K48" s="12">
        <v>300</v>
      </c>
      <c r="M48" s="17">
        <v>13.142857142857146</v>
      </c>
    </row>
    <row r="49" spans="1:13" ht="15" customHeight="1" x14ac:dyDescent="0.3">
      <c r="A49" s="61"/>
      <c r="B49" s="61"/>
      <c r="C49" s="61"/>
      <c r="D49" s="61"/>
      <c r="E49" s="61"/>
      <c r="F49" s="61"/>
      <c r="G49" s="61"/>
      <c r="H49" s="62"/>
      <c r="I49" s="82"/>
      <c r="K49" s="12"/>
    </row>
    <row r="50" spans="1:13" ht="15" customHeight="1" x14ac:dyDescent="0.3">
      <c r="A50" s="163" t="s">
        <v>183</v>
      </c>
      <c r="B50" s="163"/>
      <c r="C50" s="163"/>
      <c r="D50" s="163"/>
      <c r="E50" s="163"/>
      <c r="F50" s="163"/>
      <c r="G50" s="163"/>
      <c r="H50" s="163"/>
      <c r="I50" s="163"/>
      <c r="K50"/>
    </row>
    <row r="51" spans="1:13" ht="15" customHeight="1" x14ac:dyDescent="0.3">
      <c r="A51" s="163"/>
      <c r="B51" s="163"/>
      <c r="C51" s="163"/>
      <c r="D51" s="163"/>
      <c r="E51" s="163"/>
      <c r="F51" s="163"/>
      <c r="G51" s="163"/>
      <c r="H51" s="163"/>
      <c r="I51" s="163"/>
      <c r="K51"/>
    </row>
    <row r="52" spans="1:13" ht="15" customHeight="1" x14ac:dyDescent="0.3">
      <c r="A52" s="84" t="s">
        <v>282</v>
      </c>
      <c r="B52" s="61" t="s">
        <v>180</v>
      </c>
      <c r="C52" s="61" t="s">
        <v>314</v>
      </c>
      <c r="D52" s="84" t="s">
        <v>272</v>
      </c>
      <c r="E52" s="61" t="e">
        <f>#REF!</f>
        <v>#REF!</v>
      </c>
      <c r="F52" s="61"/>
      <c r="G52" s="61">
        <v>2012</v>
      </c>
      <c r="H52" s="62">
        <v>3.3</v>
      </c>
      <c r="I52" s="82" t="e">
        <f>#REF!</f>
        <v>#REF!</v>
      </c>
      <c r="K52" s="12">
        <v>10000</v>
      </c>
      <c r="M52" s="17">
        <v>6.0000000000000009</v>
      </c>
    </row>
    <row r="53" spans="1:13" x14ac:dyDescent="0.3">
      <c r="A53" s="84" t="s">
        <v>284</v>
      </c>
      <c r="B53" s="61" t="s">
        <v>180</v>
      </c>
      <c r="C53" s="61" t="s">
        <v>314</v>
      </c>
      <c r="D53" s="84" t="s">
        <v>273</v>
      </c>
      <c r="E53" s="61" t="e">
        <f>#REF!</f>
        <v>#REF!</v>
      </c>
      <c r="F53" s="69" t="s">
        <v>269</v>
      </c>
      <c r="G53" s="61">
        <v>2012</v>
      </c>
      <c r="H53" s="62">
        <v>3.8</v>
      </c>
      <c r="I53" s="82" t="e">
        <f>#REF!</f>
        <v>#REF!</v>
      </c>
      <c r="K53" s="12">
        <v>1500</v>
      </c>
      <c r="M53" s="17">
        <v>6.7142857142857153</v>
      </c>
    </row>
    <row r="54" spans="1:13" x14ac:dyDescent="0.3">
      <c r="A54" s="84" t="s">
        <v>283</v>
      </c>
      <c r="B54" s="61" t="s">
        <v>180</v>
      </c>
      <c r="C54" s="61" t="s">
        <v>314</v>
      </c>
      <c r="D54" s="84" t="s">
        <v>274</v>
      </c>
      <c r="E54" s="61" t="e">
        <f>#REF!</f>
        <v>#REF!</v>
      </c>
      <c r="F54" s="69" t="s">
        <v>269</v>
      </c>
      <c r="G54" s="61">
        <v>2011</v>
      </c>
      <c r="H54" s="62">
        <v>8.5</v>
      </c>
      <c r="I54" s="82" t="e">
        <f>#REF!</f>
        <v>#REF!</v>
      </c>
      <c r="K54" s="12">
        <v>800</v>
      </c>
      <c r="M54" s="17">
        <v>13.428571428571431</v>
      </c>
    </row>
    <row r="55" spans="1:13" x14ac:dyDescent="0.3">
      <c r="A55" s="84" t="s">
        <v>59</v>
      </c>
      <c r="B55" s="61" t="s">
        <v>180</v>
      </c>
      <c r="C55" s="61" t="s">
        <v>314</v>
      </c>
      <c r="D55" s="84" t="s">
        <v>275</v>
      </c>
      <c r="E55" s="61" t="e">
        <f>#REF!</f>
        <v>#REF!</v>
      </c>
      <c r="F55" s="61"/>
      <c r="G55" s="61">
        <v>2010</v>
      </c>
      <c r="H55" s="62">
        <v>8</v>
      </c>
      <c r="I55" s="82" t="e">
        <f>#REF!</f>
        <v>#REF!</v>
      </c>
      <c r="K55" s="12">
        <v>500</v>
      </c>
      <c r="M55" s="17">
        <v>12.714285714285715</v>
      </c>
    </row>
    <row r="56" spans="1:13" x14ac:dyDescent="0.3">
      <c r="A56" s="84" t="s">
        <v>282</v>
      </c>
      <c r="B56" s="61" t="s">
        <v>182</v>
      </c>
      <c r="C56" s="61" t="s">
        <v>314</v>
      </c>
      <c r="D56" s="84" t="s">
        <v>276</v>
      </c>
      <c r="E56" s="61" t="e">
        <f>#REF!</f>
        <v>#REF!</v>
      </c>
      <c r="F56" s="69" t="s">
        <v>269</v>
      </c>
      <c r="G56" s="61">
        <v>2010</v>
      </c>
      <c r="H56" s="62">
        <v>2.4</v>
      </c>
      <c r="I56" s="82" t="e">
        <f>#REF!</f>
        <v>#REF!</v>
      </c>
      <c r="K56" s="12" t="s">
        <v>15</v>
      </c>
      <c r="M56" s="17">
        <v>4.7142857142857144</v>
      </c>
    </row>
    <row r="57" spans="1:13" x14ac:dyDescent="0.3">
      <c r="A57" s="84" t="s">
        <v>282</v>
      </c>
      <c r="B57" s="61" t="s">
        <v>182</v>
      </c>
      <c r="C57" s="61" t="s">
        <v>314</v>
      </c>
      <c r="D57" s="84" t="s">
        <v>277</v>
      </c>
      <c r="E57" s="61" t="e">
        <f>#REF!</f>
        <v>#REF!</v>
      </c>
      <c r="F57" s="61"/>
      <c r="G57" s="61">
        <v>2011</v>
      </c>
      <c r="H57" s="62">
        <v>3.5</v>
      </c>
      <c r="I57" s="82" t="e">
        <f>#REF!</f>
        <v>#REF!</v>
      </c>
      <c r="K57" s="12">
        <v>2000</v>
      </c>
      <c r="M57" s="17">
        <v>6.2857142857142865</v>
      </c>
    </row>
    <row r="58" spans="1:13" x14ac:dyDescent="0.3">
      <c r="A58" s="84" t="s">
        <v>17</v>
      </c>
      <c r="B58" s="61" t="s">
        <v>182</v>
      </c>
      <c r="C58" s="61" t="s">
        <v>314</v>
      </c>
      <c r="D58" s="84" t="s">
        <v>278</v>
      </c>
      <c r="E58" s="61" t="e">
        <f>#REF!</f>
        <v>#REF!</v>
      </c>
      <c r="F58" s="69" t="s">
        <v>269</v>
      </c>
      <c r="G58" s="61" t="s">
        <v>20</v>
      </c>
      <c r="H58" s="62">
        <v>2.9</v>
      </c>
      <c r="I58" s="82" t="e">
        <f>#REF!</f>
        <v>#REF!</v>
      </c>
      <c r="K58" s="12" t="s">
        <v>21</v>
      </c>
      <c r="M58" s="17">
        <v>5.4285714285714288</v>
      </c>
    </row>
    <row r="59" spans="1:13" x14ac:dyDescent="0.3">
      <c r="A59" s="84" t="s">
        <v>22</v>
      </c>
      <c r="B59" s="61" t="s">
        <v>182</v>
      </c>
      <c r="C59" s="61" t="s">
        <v>314</v>
      </c>
      <c r="D59" s="84" t="s">
        <v>279</v>
      </c>
      <c r="E59" s="61" t="e">
        <f>#REF!</f>
        <v>#REF!</v>
      </c>
      <c r="F59" s="61"/>
      <c r="G59" s="61">
        <v>2008</v>
      </c>
      <c r="H59" s="62">
        <v>2.95</v>
      </c>
      <c r="I59" s="82" t="e">
        <f>#REF!</f>
        <v>#REF!</v>
      </c>
      <c r="K59" s="12">
        <v>2000</v>
      </c>
      <c r="M59" s="17">
        <v>5.5000000000000009</v>
      </c>
    </row>
    <row r="60" spans="1:13" x14ac:dyDescent="0.3">
      <c r="A60" s="84" t="s">
        <v>286</v>
      </c>
      <c r="B60" s="61" t="s">
        <v>182</v>
      </c>
      <c r="C60" s="61" t="s">
        <v>314</v>
      </c>
      <c r="D60" s="84" t="s">
        <v>280</v>
      </c>
      <c r="E60" s="61" t="e">
        <f>#REF!</f>
        <v>#REF!</v>
      </c>
      <c r="F60" s="61"/>
      <c r="G60" s="61">
        <v>2010</v>
      </c>
      <c r="H60" s="62">
        <v>2.8</v>
      </c>
      <c r="I60" s="82" t="e">
        <f>#REF!</f>
        <v>#REF!</v>
      </c>
      <c r="K60" s="12">
        <v>5000</v>
      </c>
      <c r="M60" s="17">
        <v>5.2857142857142856</v>
      </c>
    </row>
    <row r="61" spans="1:13" x14ac:dyDescent="0.3">
      <c r="A61" s="84" t="s">
        <v>284</v>
      </c>
      <c r="B61" s="61" t="s">
        <v>182</v>
      </c>
      <c r="C61" s="61" t="s">
        <v>314</v>
      </c>
      <c r="D61" s="84" t="s">
        <v>271</v>
      </c>
      <c r="E61" s="61" t="e">
        <f>#REF!</f>
        <v>#REF!</v>
      </c>
      <c r="F61" s="69" t="s">
        <v>269</v>
      </c>
      <c r="G61" s="61">
        <v>2011</v>
      </c>
      <c r="H61" s="62">
        <v>3.8</v>
      </c>
      <c r="I61" s="82" t="e">
        <f>#REF!</f>
        <v>#REF!</v>
      </c>
      <c r="K61" s="12">
        <v>5000</v>
      </c>
      <c r="M61" s="17">
        <v>6.7142857142857153</v>
      </c>
    </row>
    <row r="62" spans="1:13" x14ac:dyDescent="0.3">
      <c r="A62" s="84" t="s">
        <v>33</v>
      </c>
      <c r="B62" s="61" t="s">
        <v>182</v>
      </c>
      <c r="C62" s="61" t="s">
        <v>314</v>
      </c>
      <c r="D62" s="84" t="s">
        <v>281</v>
      </c>
      <c r="E62" s="61" t="e">
        <f>#REF!</f>
        <v>#REF!</v>
      </c>
      <c r="F62" s="61"/>
      <c r="G62" s="61">
        <v>2008</v>
      </c>
      <c r="H62" s="62">
        <v>8.8000000000000007</v>
      </c>
      <c r="I62" s="82" t="e">
        <f>#REF!</f>
        <v>#REF!</v>
      </c>
      <c r="K62" s="12">
        <v>3000</v>
      </c>
      <c r="M62" s="17">
        <v>13.857142857142859</v>
      </c>
    </row>
    <row r="63" spans="1:13" x14ac:dyDescent="0.3">
      <c r="A63" s="84" t="s">
        <v>33</v>
      </c>
      <c r="B63" s="61" t="s">
        <v>182</v>
      </c>
      <c r="C63" s="61" t="s">
        <v>314</v>
      </c>
      <c r="D63" s="84" t="s">
        <v>287</v>
      </c>
      <c r="E63" s="61" t="e">
        <f>#REF!</f>
        <v>#REF!</v>
      </c>
      <c r="F63" s="61"/>
      <c r="G63" s="61">
        <v>2008</v>
      </c>
      <c r="H63" s="62">
        <v>5.6</v>
      </c>
      <c r="I63" s="82" t="e">
        <f>#REF!</f>
        <v>#REF!</v>
      </c>
      <c r="K63" s="12">
        <v>600</v>
      </c>
      <c r="M63" s="17">
        <v>9.2857142857142865</v>
      </c>
    </row>
    <row r="64" spans="1:13" x14ac:dyDescent="0.3">
      <c r="A64" s="84" t="s">
        <v>36</v>
      </c>
      <c r="B64" s="61" t="s">
        <v>182</v>
      </c>
      <c r="C64" s="61" t="s">
        <v>314</v>
      </c>
      <c r="D64" s="84" t="s">
        <v>288</v>
      </c>
      <c r="E64" s="61" t="e">
        <f>#REF!</f>
        <v>#REF!</v>
      </c>
      <c r="F64" s="69" t="s">
        <v>269</v>
      </c>
      <c r="G64" s="61">
        <v>2007</v>
      </c>
      <c r="H64" s="62">
        <v>4.95</v>
      </c>
      <c r="I64" s="82" t="e">
        <f>#REF!</f>
        <v>#REF!</v>
      </c>
      <c r="K64" s="12">
        <v>6000</v>
      </c>
      <c r="M64" s="17">
        <v>8.3571428571428577</v>
      </c>
    </row>
    <row r="65" spans="1:13" x14ac:dyDescent="0.3">
      <c r="A65" s="84" t="s">
        <v>38</v>
      </c>
      <c r="B65" s="61" t="s">
        <v>182</v>
      </c>
      <c r="C65" s="61" t="s">
        <v>314</v>
      </c>
      <c r="D65" s="84" t="s">
        <v>288</v>
      </c>
      <c r="E65" s="61" t="e">
        <f>#REF!</f>
        <v>#REF!</v>
      </c>
      <c r="F65" s="69" t="s">
        <v>269</v>
      </c>
      <c r="G65" s="61">
        <v>2007</v>
      </c>
      <c r="H65" s="62">
        <v>6.6</v>
      </c>
      <c r="I65" s="82" t="e">
        <f>#REF!</f>
        <v>#REF!</v>
      </c>
      <c r="K65" s="12">
        <v>3000</v>
      </c>
      <c r="M65" s="17">
        <v>10.714285714285715</v>
      </c>
    </row>
    <row r="66" spans="1:13" x14ac:dyDescent="0.3">
      <c r="A66" s="84" t="s">
        <v>38</v>
      </c>
      <c r="B66" s="61" t="s">
        <v>182</v>
      </c>
      <c r="C66" s="61" t="s">
        <v>314</v>
      </c>
      <c r="D66" s="84" t="s">
        <v>289</v>
      </c>
      <c r="E66" s="61" t="e">
        <f>#REF!</f>
        <v>#REF!</v>
      </c>
      <c r="F66" s="61"/>
      <c r="G66" s="61">
        <v>2008</v>
      </c>
      <c r="H66" s="62"/>
      <c r="I66" s="82" t="e">
        <f>#REF!</f>
        <v>#REF!</v>
      </c>
      <c r="K66" s="12"/>
      <c r="M66" s="17">
        <v>1.2857142857142858</v>
      </c>
    </row>
    <row r="67" spans="1:13" x14ac:dyDescent="0.3">
      <c r="A67" s="84" t="s">
        <v>39</v>
      </c>
      <c r="B67" s="61" t="s">
        <v>182</v>
      </c>
      <c r="C67" s="61" t="s">
        <v>314</v>
      </c>
      <c r="D67" s="84" t="s">
        <v>290</v>
      </c>
      <c r="E67" s="61" t="e">
        <f>#REF!</f>
        <v>#REF!</v>
      </c>
      <c r="F67" s="61"/>
      <c r="G67" s="61">
        <v>2010</v>
      </c>
      <c r="H67" s="62">
        <v>8.5</v>
      </c>
      <c r="I67" s="82" t="e">
        <f>#REF!</f>
        <v>#REF!</v>
      </c>
      <c r="K67" s="12">
        <v>800</v>
      </c>
      <c r="M67" s="17">
        <v>13.428571428571431</v>
      </c>
    </row>
    <row r="68" spans="1:13" x14ac:dyDescent="0.3">
      <c r="A68" s="84" t="s">
        <v>127</v>
      </c>
      <c r="B68" s="61" t="s">
        <v>182</v>
      </c>
      <c r="C68" s="61" t="s">
        <v>314</v>
      </c>
      <c r="D68" s="84" t="s">
        <v>291</v>
      </c>
      <c r="E68" s="61" t="e">
        <f>#REF!</f>
        <v>#REF!</v>
      </c>
      <c r="F68" s="61"/>
      <c r="G68" s="61">
        <v>2006</v>
      </c>
      <c r="H68" s="62">
        <v>11</v>
      </c>
      <c r="I68" s="82" t="e">
        <f>#REF!</f>
        <v>#REF!</v>
      </c>
      <c r="K68" s="12">
        <v>600</v>
      </c>
      <c r="M68" s="17">
        <v>17</v>
      </c>
    </row>
    <row r="69" spans="1:13" x14ac:dyDescent="0.3">
      <c r="A69" s="84" t="s">
        <v>283</v>
      </c>
      <c r="B69" s="61" t="s">
        <v>182</v>
      </c>
      <c r="C69" s="61" t="s">
        <v>314</v>
      </c>
      <c r="D69" s="84" t="s">
        <v>274</v>
      </c>
      <c r="E69" s="61" t="e">
        <f>#REF!</f>
        <v>#REF!</v>
      </c>
      <c r="F69" s="69" t="s">
        <v>269</v>
      </c>
      <c r="G69" s="61">
        <v>2008</v>
      </c>
      <c r="H69" s="62">
        <v>7.1</v>
      </c>
      <c r="I69" s="82" t="e">
        <f>#REF!</f>
        <v>#REF!</v>
      </c>
      <c r="K69" s="12">
        <v>600</v>
      </c>
      <c r="M69" s="17">
        <v>11.428571428571429</v>
      </c>
    </row>
    <row r="70" spans="1:13" x14ac:dyDescent="0.3">
      <c r="A70" s="84" t="s">
        <v>41</v>
      </c>
      <c r="B70" s="61" t="s">
        <v>182</v>
      </c>
      <c r="C70" s="61" t="s">
        <v>314</v>
      </c>
      <c r="D70" s="84" t="s">
        <v>292</v>
      </c>
      <c r="E70" s="61" t="e">
        <f>#REF!</f>
        <v>#REF!</v>
      </c>
      <c r="F70" s="61"/>
      <c r="G70" s="61">
        <v>2008</v>
      </c>
      <c r="H70" s="62" t="s">
        <v>98</v>
      </c>
      <c r="I70" s="82" t="e">
        <f>#REF!</f>
        <v>#REF!</v>
      </c>
      <c r="K70" s="12">
        <v>600</v>
      </c>
    </row>
    <row r="71" spans="1:13" x14ac:dyDescent="0.3">
      <c r="A71" s="84" t="s">
        <v>43</v>
      </c>
      <c r="B71" s="61" t="s">
        <v>182</v>
      </c>
      <c r="C71" s="61" t="s">
        <v>314</v>
      </c>
      <c r="D71" s="84" t="s">
        <v>293</v>
      </c>
      <c r="E71" s="61" t="e">
        <f>#REF!</f>
        <v>#REF!</v>
      </c>
      <c r="F71" s="61"/>
      <c r="G71" s="61">
        <v>2008</v>
      </c>
      <c r="H71" s="62">
        <v>6.7</v>
      </c>
      <c r="I71" s="82" t="e">
        <f>#REF!</f>
        <v>#REF!</v>
      </c>
      <c r="K71" s="12">
        <v>1500</v>
      </c>
      <c r="M71" s="17">
        <v>10.857142857142859</v>
      </c>
    </row>
    <row r="72" spans="1:13" x14ac:dyDescent="0.3">
      <c r="A72" s="84" t="s">
        <v>48</v>
      </c>
      <c r="B72" s="61" t="s">
        <v>182</v>
      </c>
      <c r="C72" s="61" t="s">
        <v>314</v>
      </c>
      <c r="D72" s="84" t="s">
        <v>294</v>
      </c>
      <c r="E72" s="61" t="e">
        <f>#REF!</f>
        <v>#REF!</v>
      </c>
      <c r="F72" s="61"/>
      <c r="G72" s="61">
        <v>2008</v>
      </c>
      <c r="H72" s="62">
        <v>7.2</v>
      </c>
      <c r="I72" s="82" t="e">
        <f>#REF!</f>
        <v>#REF!</v>
      </c>
      <c r="K72" s="12"/>
      <c r="M72" s="17">
        <v>11.571428571428571</v>
      </c>
    </row>
    <row r="73" spans="1:13" x14ac:dyDescent="0.3">
      <c r="A73" s="84" t="s">
        <v>50</v>
      </c>
      <c r="B73" s="61" t="s">
        <v>182</v>
      </c>
      <c r="C73" s="61" t="s">
        <v>314</v>
      </c>
      <c r="D73" s="84" t="s">
        <v>295</v>
      </c>
      <c r="E73" s="61" t="e">
        <f>#REF!</f>
        <v>#REF!</v>
      </c>
      <c r="F73" s="61"/>
      <c r="G73" s="61">
        <v>2007</v>
      </c>
      <c r="H73" s="62">
        <v>6.3</v>
      </c>
      <c r="I73" s="82" t="e">
        <f>#REF!</f>
        <v>#REF!</v>
      </c>
      <c r="K73" s="12">
        <v>1200</v>
      </c>
      <c r="M73" s="17">
        <v>10.285714285714286</v>
      </c>
    </row>
    <row r="74" spans="1:13" x14ac:dyDescent="0.3">
      <c r="A74" s="84" t="s">
        <v>52</v>
      </c>
      <c r="B74" s="61" t="s">
        <v>182</v>
      </c>
      <c r="C74" s="61" t="s">
        <v>314</v>
      </c>
      <c r="D74" s="84" t="s">
        <v>296</v>
      </c>
      <c r="E74" s="61" t="e">
        <f>#REF!</f>
        <v>#REF!</v>
      </c>
      <c r="F74" s="61"/>
      <c r="G74" s="61">
        <v>2008</v>
      </c>
      <c r="H74" s="62">
        <v>4.4000000000000004</v>
      </c>
      <c r="I74" s="82" t="e">
        <f>#REF!</f>
        <v>#REF!</v>
      </c>
      <c r="K74" s="12">
        <v>600</v>
      </c>
      <c r="M74" s="17">
        <v>7.571428571428573</v>
      </c>
    </row>
    <row r="75" spans="1:13" x14ac:dyDescent="0.3">
      <c r="A75" s="84" t="s">
        <v>54</v>
      </c>
      <c r="B75" s="61" t="s">
        <v>182</v>
      </c>
      <c r="C75" s="61" t="s">
        <v>314</v>
      </c>
      <c r="D75" s="84" t="s">
        <v>297</v>
      </c>
      <c r="E75" s="61" t="e">
        <f>#REF!</f>
        <v>#REF!</v>
      </c>
      <c r="F75" s="61"/>
      <c r="G75" s="61"/>
      <c r="H75" s="62"/>
      <c r="I75" s="82" t="e">
        <f>#REF!</f>
        <v>#REF!</v>
      </c>
      <c r="K75" s="12"/>
    </row>
    <row r="76" spans="1:13" x14ac:dyDescent="0.3">
      <c r="A76" s="84" t="s">
        <v>57</v>
      </c>
      <c r="B76" s="61" t="s">
        <v>182</v>
      </c>
      <c r="C76" s="61" t="s">
        <v>314</v>
      </c>
      <c r="D76" s="84" t="s">
        <v>298</v>
      </c>
      <c r="E76" s="61" t="e">
        <f>#REF!</f>
        <v>#REF!</v>
      </c>
      <c r="F76" s="69" t="s">
        <v>269</v>
      </c>
      <c r="G76" s="61"/>
      <c r="H76" s="62"/>
      <c r="I76" s="82" t="e">
        <f>#REF!</f>
        <v>#REF!</v>
      </c>
      <c r="K76" s="12"/>
    </row>
    <row r="77" spans="1:13" x14ac:dyDescent="0.3">
      <c r="A77" s="61"/>
      <c r="B77" s="61"/>
      <c r="C77" s="61"/>
      <c r="D77" s="61"/>
      <c r="E77" s="61"/>
      <c r="F77" s="61"/>
      <c r="G77" s="61"/>
      <c r="H77" s="62"/>
      <c r="I77" s="82"/>
      <c r="K77" s="12"/>
    </row>
    <row r="78" spans="1:13" ht="15" customHeight="1" x14ac:dyDescent="0.3">
      <c r="A78" s="163" t="s">
        <v>71</v>
      </c>
      <c r="B78" s="163"/>
      <c r="C78" s="163"/>
      <c r="D78" s="166"/>
      <c r="E78" s="166"/>
      <c r="F78" s="166"/>
      <c r="G78" s="166"/>
      <c r="H78" s="166"/>
      <c r="I78" s="166"/>
      <c r="K78"/>
    </row>
    <row r="79" spans="1:13" x14ac:dyDescent="0.3">
      <c r="A79" s="166"/>
      <c r="B79" s="166"/>
      <c r="C79" s="166"/>
      <c r="D79" s="166"/>
      <c r="E79" s="166"/>
      <c r="F79" s="166"/>
      <c r="G79" s="166"/>
      <c r="H79" s="166"/>
      <c r="I79" s="166"/>
      <c r="K79"/>
    </row>
    <row r="80" spans="1:13" x14ac:dyDescent="0.3">
      <c r="A80" s="84" t="s">
        <v>68</v>
      </c>
      <c r="B80" s="61" t="s">
        <v>180</v>
      </c>
      <c r="C80" s="61" t="s">
        <v>314</v>
      </c>
      <c r="D80" s="84" t="s">
        <v>302</v>
      </c>
      <c r="E80" s="61" t="e">
        <f>#REF!</f>
        <v>#REF!</v>
      </c>
      <c r="F80" s="69" t="s">
        <v>269</v>
      </c>
      <c r="G80" s="61">
        <v>2012</v>
      </c>
      <c r="H80" s="62">
        <v>5.5</v>
      </c>
      <c r="I80" s="82" t="e">
        <f>#REF!</f>
        <v>#REF!</v>
      </c>
      <c r="K80" s="12">
        <v>1500</v>
      </c>
      <c r="M80" s="17">
        <v>9.1428571428571441</v>
      </c>
    </row>
    <row r="81" spans="1:13" ht="15" customHeight="1" x14ac:dyDescent="0.3">
      <c r="A81" s="84" t="s">
        <v>299</v>
      </c>
      <c r="B81" s="61" t="s">
        <v>180</v>
      </c>
      <c r="C81" s="61" t="s">
        <v>314</v>
      </c>
      <c r="D81" s="84" t="s">
        <v>303</v>
      </c>
      <c r="E81" s="61" t="e">
        <f>#REF!</f>
        <v>#REF!</v>
      </c>
      <c r="F81" s="61"/>
      <c r="G81" s="61">
        <v>2012</v>
      </c>
      <c r="H81" s="62">
        <v>3</v>
      </c>
      <c r="I81" s="82" t="e">
        <f>#REF!</f>
        <v>#REF!</v>
      </c>
      <c r="K81" s="12">
        <v>2500</v>
      </c>
      <c r="M81" s="17">
        <v>5.5714285714285721</v>
      </c>
    </row>
    <row r="82" spans="1:13" x14ac:dyDescent="0.3">
      <c r="A82" s="84" t="s">
        <v>66</v>
      </c>
      <c r="B82" s="61" t="s">
        <v>182</v>
      </c>
      <c r="C82" s="61" t="s">
        <v>314</v>
      </c>
      <c r="D82" s="84" t="s">
        <v>304</v>
      </c>
      <c r="E82" s="61" t="e">
        <f>#REF!</f>
        <v>#REF!</v>
      </c>
      <c r="F82" s="69" t="s">
        <v>269</v>
      </c>
      <c r="G82" s="61">
        <v>2011</v>
      </c>
      <c r="H82" s="62">
        <v>3.1</v>
      </c>
      <c r="I82" s="82" t="e">
        <f>#REF!</f>
        <v>#REF!</v>
      </c>
      <c r="K82" s="12">
        <v>2500</v>
      </c>
      <c r="M82" s="17">
        <v>5.7142857142857144</v>
      </c>
    </row>
    <row r="83" spans="1:13" x14ac:dyDescent="0.3">
      <c r="A83" s="84" t="s">
        <v>301</v>
      </c>
      <c r="B83" s="61" t="s">
        <v>182</v>
      </c>
      <c r="C83" s="61" t="s">
        <v>314</v>
      </c>
      <c r="D83" s="84" t="s">
        <v>63</v>
      </c>
      <c r="E83" s="61" t="e">
        <f>#REF!</f>
        <v>#REF!</v>
      </c>
      <c r="F83" s="61"/>
      <c r="G83" s="61">
        <v>2011</v>
      </c>
      <c r="H83" s="62">
        <v>4.0999999999999996</v>
      </c>
      <c r="I83" s="82" t="e">
        <f>#REF!</f>
        <v>#REF!</v>
      </c>
      <c r="K83" s="12">
        <v>600</v>
      </c>
      <c r="M83" s="17">
        <v>7.1428571428571432</v>
      </c>
    </row>
    <row r="84" spans="1:13" x14ac:dyDescent="0.3">
      <c r="A84" s="84" t="s">
        <v>299</v>
      </c>
      <c r="B84" s="61" t="s">
        <v>182</v>
      </c>
      <c r="C84" s="61" t="s">
        <v>314</v>
      </c>
      <c r="D84" s="84" t="s">
        <v>300</v>
      </c>
      <c r="E84" s="61" t="e">
        <f>#REF!</f>
        <v>#REF!</v>
      </c>
      <c r="F84" s="61"/>
      <c r="G84" s="61">
        <v>2011</v>
      </c>
      <c r="H84" s="62">
        <v>2.9</v>
      </c>
      <c r="I84" s="82" t="e">
        <f>#REF!</f>
        <v>#REF!</v>
      </c>
      <c r="K84" s="12">
        <v>3000</v>
      </c>
      <c r="M84" s="17">
        <v>5.4285714285714288</v>
      </c>
    </row>
    <row r="85" spans="1:13" x14ac:dyDescent="0.3">
      <c r="A85" s="65"/>
      <c r="B85" s="65"/>
      <c r="C85" s="65"/>
      <c r="D85" s="65"/>
      <c r="E85" s="65"/>
      <c r="F85" s="65"/>
      <c r="G85" s="65"/>
      <c r="H85" s="67"/>
      <c r="I85" s="83"/>
      <c r="K85" s="12"/>
    </row>
    <row r="86" spans="1:13" x14ac:dyDescent="0.3">
      <c r="A86" s="163" t="s">
        <v>77</v>
      </c>
      <c r="B86" s="163"/>
      <c r="C86" s="163"/>
      <c r="D86" s="166"/>
      <c r="E86" s="166"/>
      <c r="F86" s="166"/>
      <c r="G86" s="166"/>
      <c r="H86" s="166"/>
      <c r="I86" s="166"/>
      <c r="K86"/>
    </row>
    <row r="87" spans="1:13" ht="15" customHeight="1" x14ac:dyDescent="0.3">
      <c r="A87" s="166"/>
      <c r="B87" s="166"/>
      <c r="C87" s="166"/>
      <c r="D87" s="166"/>
      <c r="E87" s="166"/>
      <c r="F87" s="166"/>
      <c r="G87" s="166"/>
      <c r="H87" s="166"/>
      <c r="I87" s="166"/>
      <c r="K87"/>
    </row>
    <row r="88" spans="1:13" x14ac:dyDescent="0.3">
      <c r="A88" s="84" t="s">
        <v>184</v>
      </c>
      <c r="B88" s="61" t="s">
        <v>182</v>
      </c>
      <c r="C88" s="61" t="s">
        <v>314</v>
      </c>
      <c r="D88" s="84" t="s">
        <v>387</v>
      </c>
      <c r="E88" s="61" t="e">
        <f>#REF!</f>
        <v>#REF!</v>
      </c>
      <c r="F88" s="69" t="s">
        <v>269</v>
      </c>
      <c r="G88" s="61">
        <v>2009</v>
      </c>
      <c r="H88" s="62">
        <v>3.15</v>
      </c>
      <c r="I88" s="82" t="e">
        <f>#REF!</f>
        <v>#REF!</v>
      </c>
      <c r="K88" s="12">
        <v>1500</v>
      </c>
      <c r="M88" s="17">
        <v>5.7857142857142856</v>
      </c>
    </row>
    <row r="89" spans="1:13" x14ac:dyDescent="0.3">
      <c r="A89" s="84" t="s">
        <v>184</v>
      </c>
      <c r="B89" s="61" t="s">
        <v>180</v>
      </c>
      <c r="C89" s="61" t="s">
        <v>314</v>
      </c>
      <c r="D89" s="84" t="s">
        <v>305</v>
      </c>
      <c r="E89" s="61" t="e">
        <f>#REF!</f>
        <v>#REF!</v>
      </c>
      <c r="F89" s="69" t="s">
        <v>269</v>
      </c>
      <c r="G89" s="61">
        <v>2012</v>
      </c>
      <c r="H89" s="62">
        <v>3.5</v>
      </c>
      <c r="I89" s="82" t="e">
        <f>#REF!</f>
        <v>#REF!</v>
      </c>
      <c r="K89" s="12">
        <v>2000</v>
      </c>
      <c r="M89" s="17">
        <v>6.2857142857142865</v>
      </c>
    </row>
    <row r="90" spans="1:13" x14ac:dyDescent="0.3">
      <c r="A90" s="84" t="s">
        <v>185</v>
      </c>
      <c r="B90" s="61" t="s">
        <v>182</v>
      </c>
      <c r="C90" s="61" t="s">
        <v>314</v>
      </c>
      <c r="D90" s="84" t="s">
        <v>385</v>
      </c>
      <c r="E90" s="61" t="e">
        <f>#REF!</f>
        <v>#REF!</v>
      </c>
      <c r="F90" s="61"/>
      <c r="G90" s="61">
        <v>2011</v>
      </c>
      <c r="H90" s="62">
        <v>3.5</v>
      </c>
      <c r="I90" s="82" t="e">
        <f>#REF!</f>
        <v>#REF!</v>
      </c>
      <c r="K90" s="12">
        <v>600</v>
      </c>
      <c r="M90" s="17">
        <v>6.2857142857142865</v>
      </c>
    </row>
    <row r="91" spans="1:13" ht="15" customHeight="1" x14ac:dyDescent="0.3">
      <c r="A91" s="84" t="s">
        <v>186</v>
      </c>
      <c r="B91" s="61" t="s">
        <v>182</v>
      </c>
      <c r="C91" s="61" t="s">
        <v>314</v>
      </c>
      <c r="D91" s="84" t="s">
        <v>306</v>
      </c>
      <c r="E91" s="61" t="e">
        <f>#REF!</f>
        <v>#REF!</v>
      </c>
      <c r="F91" s="61"/>
      <c r="G91" s="61">
        <v>2010</v>
      </c>
      <c r="H91" s="62">
        <v>8.65</v>
      </c>
      <c r="I91" s="82" t="e">
        <f>#REF!</f>
        <v>#REF!</v>
      </c>
      <c r="K91" s="12">
        <v>500</v>
      </c>
      <c r="M91" s="17">
        <v>13.642857142857144</v>
      </c>
    </row>
    <row r="92" spans="1:13" x14ac:dyDescent="0.3">
      <c r="A92" s="84" t="s">
        <v>186</v>
      </c>
      <c r="B92" s="61" t="s">
        <v>180</v>
      </c>
      <c r="C92" s="61" t="s">
        <v>314</v>
      </c>
      <c r="D92" s="84" t="s">
        <v>306</v>
      </c>
      <c r="E92" s="61" t="e">
        <f>#REF!</f>
        <v>#REF!</v>
      </c>
      <c r="F92" s="61"/>
      <c r="G92" s="61">
        <v>2011</v>
      </c>
      <c r="H92" s="62">
        <v>8.65</v>
      </c>
      <c r="I92" s="82" t="e">
        <f>#REF!</f>
        <v>#REF!</v>
      </c>
      <c r="K92" s="12">
        <v>500</v>
      </c>
      <c r="M92" s="17">
        <v>13.642857142857144</v>
      </c>
    </row>
    <row r="93" spans="1:13" x14ac:dyDescent="0.3">
      <c r="A93" s="84" t="s">
        <v>82</v>
      </c>
      <c r="B93" s="61" t="s">
        <v>182</v>
      </c>
      <c r="C93" s="61" t="s">
        <v>314</v>
      </c>
      <c r="D93" s="84" t="s">
        <v>307</v>
      </c>
      <c r="E93" s="61" t="e">
        <f>#REF!</f>
        <v>#REF!</v>
      </c>
      <c r="F93" s="61"/>
      <c r="G93" s="61">
        <v>2011</v>
      </c>
      <c r="H93" s="62">
        <v>6.8</v>
      </c>
      <c r="I93" s="82" t="e">
        <f>#REF!</f>
        <v>#REF!</v>
      </c>
      <c r="K93" s="12">
        <v>600</v>
      </c>
      <c r="M93" s="17">
        <v>11.000000000000002</v>
      </c>
    </row>
    <row r="94" spans="1:13" x14ac:dyDescent="0.3">
      <c r="A94" s="84" t="s">
        <v>83</v>
      </c>
      <c r="B94" s="61" t="s">
        <v>182</v>
      </c>
      <c r="C94" s="61" t="s">
        <v>314</v>
      </c>
      <c r="D94" s="84" t="s">
        <v>308</v>
      </c>
      <c r="E94" s="61" t="e">
        <f>#REF!</f>
        <v>#REF!</v>
      </c>
      <c r="F94" s="61"/>
      <c r="G94" s="61">
        <v>2011</v>
      </c>
      <c r="H94" s="62">
        <v>25</v>
      </c>
      <c r="I94" s="82" t="e">
        <f>#REF!</f>
        <v>#REF!</v>
      </c>
      <c r="K94" s="12">
        <v>120</v>
      </c>
      <c r="M94" s="17">
        <v>37</v>
      </c>
    </row>
    <row r="95" spans="1:13" x14ac:dyDescent="0.3">
      <c r="A95" s="84" t="s">
        <v>85</v>
      </c>
      <c r="B95" s="61" t="s">
        <v>182</v>
      </c>
      <c r="C95" s="61" t="s">
        <v>314</v>
      </c>
      <c r="D95" s="84" t="s">
        <v>309</v>
      </c>
      <c r="E95" s="61" t="e">
        <f>#REF!</f>
        <v>#REF!</v>
      </c>
      <c r="F95" s="61"/>
      <c r="G95" s="61">
        <v>2010</v>
      </c>
      <c r="H95" s="62">
        <v>6.7</v>
      </c>
      <c r="I95" s="82" t="e">
        <f>#REF!</f>
        <v>#REF!</v>
      </c>
      <c r="K95" s="12">
        <v>600</v>
      </c>
      <c r="M95" s="17">
        <v>10.857142857142859</v>
      </c>
    </row>
    <row r="96" spans="1:13" x14ac:dyDescent="0.3">
      <c r="A96" s="84" t="s">
        <v>87</v>
      </c>
      <c r="B96" s="61" t="s">
        <v>182</v>
      </c>
      <c r="C96" s="61" t="s">
        <v>314</v>
      </c>
      <c r="D96" s="84" t="s">
        <v>309</v>
      </c>
      <c r="E96" s="61" t="e">
        <f>#REF!</f>
        <v>#REF!</v>
      </c>
      <c r="F96" s="61"/>
      <c r="G96" s="61">
        <v>2010</v>
      </c>
      <c r="H96" s="62">
        <v>7.4</v>
      </c>
      <c r="I96" s="82" t="e">
        <f>#REF!</f>
        <v>#REF!</v>
      </c>
      <c r="K96" s="12">
        <v>600</v>
      </c>
      <c r="M96" s="17">
        <v>11.857142857142859</v>
      </c>
    </row>
    <row r="97" spans="1:13" x14ac:dyDescent="0.3">
      <c r="A97" s="84" t="s">
        <v>88</v>
      </c>
      <c r="B97" s="61" t="s">
        <v>182</v>
      </c>
      <c r="C97" s="61" t="s">
        <v>314</v>
      </c>
      <c r="D97" s="84" t="s">
        <v>310</v>
      </c>
      <c r="E97" s="61" t="e">
        <f>#REF!</f>
        <v>#REF!</v>
      </c>
      <c r="F97" s="61"/>
      <c r="G97" s="61">
        <v>2008</v>
      </c>
      <c r="H97" s="62">
        <v>10</v>
      </c>
      <c r="I97" s="82" t="e">
        <f>#REF!</f>
        <v>#REF!</v>
      </c>
      <c r="K97" s="12">
        <v>350</v>
      </c>
      <c r="M97" s="17">
        <v>15.571428571428573</v>
      </c>
    </row>
    <row r="98" spans="1:13" x14ac:dyDescent="0.3">
      <c r="A98" s="84" t="s">
        <v>94</v>
      </c>
      <c r="B98" s="61" t="s">
        <v>182</v>
      </c>
      <c r="C98" s="61" t="s">
        <v>314</v>
      </c>
      <c r="D98" s="84" t="s">
        <v>311</v>
      </c>
      <c r="E98" s="61" t="e">
        <f>#REF!</f>
        <v>#REF!</v>
      </c>
      <c r="F98" s="61"/>
      <c r="G98" s="61">
        <v>2011</v>
      </c>
      <c r="H98" s="62">
        <v>6.6</v>
      </c>
      <c r="I98" s="82" t="e">
        <f>#REF!</f>
        <v>#REF!</v>
      </c>
      <c r="K98" s="12">
        <v>600</v>
      </c>
      <c r="M98" s="17">
        <v>10.714285714285715</v>
      </c>
    </row>
    <row r="99" spans="1:13" hidden="1" x14ac:dyDescent="0.3">
      <c r="A99" s="69"/>
      <c r="B99" s="61"/>
      <c r="C99" s="61"/>
      <c r="D99" s="61"/>
      <c r="E99" s="61"/>
      <c r="F99" s="61"/>
      <c r="G99" s="61"/>
      <c r="H99" s="62"/>
      <c r="I99" s="82"/>
      <c r="K99" s="12"/>
    </row>
    <row r="100" spans="1:13" hidden="1" x14ac:dyDescent="0.3">
      <c r="A100" s="163" t="s">
        <v>231</v>
      </c>
      <c r="B100" s="163"/>
      <c r="C100" s="163"/>
      <c r="D100" s="166"/>
      <c r="E100" s="166"/>
      <c r="F100" s="166"/>
      <c r="G100" s="166"/>
      <c r="H100" s="166"/>
      <c r="I100" s="166"/>
      <c r="K100" s="12"/>
    </row>
    <row r="101" spans="1:13" hidden="1" x14ac:dyDescent="0.3">
      <c r="A101" s="166"/>
      <c r="B101" s="166"/>
      <c r="C101" s="166"/>
      <c r="D101" s="166"/>
      <c r="E101" s="166"/>
      <c r="F101" s="166"/>
      <c r="G101" s="166"/>
      <c r="H101" s="166"/>
      <c r="I101" s="166"/>
      <c r="K101" s="12"/>
    </row>
    <row r="102" spans="1:13" hidden="1" x14ac:dyDescent="0.3">
      <c r="A102" s="84" t="s">
        <v>233</v>
      </c>
      <c r="B102" s="61" t="s">
        <v>180</v>
      </c>
      <c r="C102" s="61" t="s">
        <v>314</v>
      </c>
      <c r="D102" s="84" t="s">
        <v>232</v>
      </c>
      <c r="E102" s="61" t="e">
        <f>#REF!</f>
        <v>#REF!</v>
      </c>
      <c r="F102" s="61"/>
      <c r="G102" s="61">
        <v>2012</v>
      </c>
      <c r="H102" s="62">
        <v>3.6</v>
      </c>
      <c r="I102" s="82" t="e">
        <f>#REF!</f>
        <v>#REF!</v>
      </c>
      <c r="K102" s="12"/>
    </row>
    <row r="103" spans="1:13" x14ac:dyDescent="0.3">
      <c r="A103" s="69"/>
      <c r="B103" s="61"/>
      <c r="C103" s="61"/>
      <c r="D103" s="61"/>
      <c r="E103" s="61"/>
      <c r="F103" s="61"/>
      <c r="G103" s="61"/>
      <c r="H103" s="62"/>
      <c r="I103" s="82"/>
      <c r="K103" s="12"/>
    </row>
    <row r="104" spans="1:13" x14ac:dyDescent="0.3">
      <c r="A104" s="163" t="s">
        <v>188</v>
      </c>
      <c r="B104" s="163"/>
      <c r="C104" s="163"/>
      <c r="D104" s="166"/>
      <c r="E104" s="166"/>
      <c r="F104" s="166"/>
      <c r="G104" s="166"/>
      <c r="H104" s="166"/>
      <c r="I104" s="166"/>
      <c r="K104"/>
    </row>
    <row r="105" spans="1:13" ht="15" customHeight="1" x14ac:dyDescent="0.3">
      <c r="A105" s="166"/>
      <c r="B105" s="166"/>
      <c r="C105" s="166"/>
      <c r="D105" s="166"/>
      <c r="E105" s="166"/>
      <c r="F105" s="166"/>
      <c r="G105" s="166"/>
      <c r="H105" s="166"/>
      <c r="I105" s="166"/>
      <c r="K105"/>
    </row>
    <row r="106" spans="1:13" x14ac:dyDescent="0.3">
      <c r="A106" s="84" t="s">
        <v>99</v>
      </c>
      <c r="B106" s="61" t="s">
        <v>187</v>
      </c>
      <c r="C106" s="61" t="s">
        <v>314</v>
      </c>
      <c r="D106" s="84" t="s">
        <v>312</v>
      </c>
      <c r="E106" s="61" t="e">
        <f>#REF!</f>
        <v>#REF!</v>
      </c>
      <c r="F106" s="69" t="s">
        <v>269</v>
      </c>
      <c r="G106" s="61">
        <v>2012</v>
      </c>
      <c r="H106" s="62">
        <v>3.6</v>
      </c>
      <c r="I106" s="82" t="e">
        <f>#REF!</f>
        <v>#REF!</v>
      </c>
      <c r="K106" s="12">
        <v>1200</v>
      </c>
      <c r="M106" s="17">
        <v>6.4285714285714288</v>
      </c>
    </row>
    <row r="107" spans="1:13" x14ac:dyDescent="0.3">
      <c r="A107" s="84" t="s">
        <v>101</v>
      </c>
      <c r="B107" s="61" t="s">
        <v>187</v>
      </c>
      <c r="C107" s="61" t="s">
        <v>314</v>
      </c>
      <c r="D107" s="84" t="s">
        <v>313</v>
      </c>
      <c r="E107" s="61" t="e">
        <f>#REF!</f>
        <v>#REF!</v>
      </c>
      <c r="F107" s="69" t="s">
        <v>269</v>
      </c>
      <c r="G107" s="61">
        <v>2012</v>
      </c>
      <c r="H107" s="62">
        <v>3.8</v>
      </c>
      <c r="I107" s="82" t="e">
        <f>#REF!</f>
        <v>#REF!</v>
      </c>
      <c r="K107" s="12">
        <v>3000</v>
      </c>
      <c r="M107" s="17">
        <v>6.7142857142857153</v>
      </c>
    </row>
    <row r="108" spans="1:13" x14ac:dyDescent="0.3">
      <c r="A108" s="84" t="s">
        <v>101</v>
      </c>
      <c r="B108" s="61" t="s">
        <v>187</v>
      </c>
      <c r="C108" s="61" t="s">
        <v>315</v>
      </c>
      <c r="D108" s="84" t="s">
        <v>313</v>
      </c>
      <c r="E108" s="61" t="e">
        <f>#REF!</f>
        <v>#REF!</v>
      </c>
      <c r="F108" s="69" t="s">
        <v>269</v>
      </c>
      <c r="G108" s="61">
        <v>2012</v>
      </c>
      <c r="H108" s="62">
        <v>4.2</v>
      </c>
      <c r="I108" s="82" t="e">
        <f>#REF!</f>
        <v>#REF!</v>
      </c>
      <c r="K108" s="12">
        <v>600</v>
      </c>
      <c r="M108" s="17">
        <v>7.2857142857142874</v>
      </c>
    </row>
    <row r="109" spans="1:13" ht="15" customHeight="1" x14ac:dyDescent="0.3">
      <c r="A109" s="84" t="s">
        <v>99</v>
      </c>
      <c r="B109" s="61" t="s">
        <v>187</v>
      </c>
      <c r="C109" s="61" t="s">
        <v>314</v>
      </c>
      <c r="D109" s="84" t="s">
        <v>102</v>
      </c>
      <c r="E109" s="61" t="e">
        <f>#REF!</f>
        <v>#REF!</v>
      </c>
      <c r="F109" s="69" t="s">
        <v>269</v>
      </c>
      <c r="G109" s="61">
        <v>2012</v>
      </c>
      <c r="H109" s="62">
        <v>10.5</v>
      </c>
      <c r="I109" s="82" t="e">
        <f>#REF!</f>
        <v>#REF!</v>
      </c>
      <c r="K109" s="12">
        <v>150</v>
      </c>
      <c r="M109" s="17">
        <v>16.285714285714288</v>
      </c>
    </row>
    <row r="110" spans="1:13" x14ac:dyDescent="0.3">
      <c r="A110" s="69"/>
      <c r="B110" s="61"/>
      <c r="C110" s="61"/>
      <c r="D110" s="61"/>
      <c r="E110" s="61"/>
      <c r="F110" s="61"/>
      <c r="G110" s="61"/>
      <c r="H110" s="62"/>
      <c r="I110" s="82"/>
      <c r="K110" s="12"/>
    </row>
    <row r="111" spans="1:13" x14ac:dyDescent="0.3">
      <c r="A111" s="163" t="s">
        <v>189</v>
      </c>
      <c r="B111" s="163"/>
      <c r="C111" s="163"/>
      <c r="D111" s="166"/>
      <c r="E111" s="166"/>
      <c r="F111" s="166"/>
      <c r="G111" s="166"/>
      <c r="H111" s="166"/>
      <c r="I111" s="166"/>
      <c r="K111"/>
    </row>
    <row r="112" spans="1:13" x14ac:dyDescent="0.3">
      <c r="A112" s="166"/>
      <c r="B112" s="166"/>
      <c r="C112" s="166"/>
      <c r="D112" s="166"/>
      <c r="E112" s="166"/>
      <c r="F112" s="166"/>
      <c r="G112" s="166"/>
      <c r="H112" s="166"/>
      <c r="I112" s="166"/>
      <c r="K112"/>
    </row>
    <row r="113" spans="1:13" x14ac:dyDescent="0.3">
      <c r="A113" s="84" t="s">
        <v>118</v>
      </c>
      <c r="B113" s="61" t="s">
        <v>182</v>
      </c>
      <c r="C113" s="61" t="s">
        <v>314</v>
      </c>
      <c r="D113" s="84" t="s">
        <v>316</v>
      </c>
      <c r="E113" s="61" t="e">
        <f>#REF!</f>
        <v>#REF!</v>
      </c>
      <c r="F113" s="61"/>
      <c r="G113" s="61">
        <v>2009</v>
      </c>
      <c r="H113" s="70">
        <v>30.69</v>
      </c>
      <c r="I113" s="82" t="e">
        <f>#REF!</f>
        <v>#REF!</v>
      </c>
      <c r="K113" s="12"/>
      <c r="M113" s="17">
        <v>45.128571428571433</v>
      </c>
    </row>
    <row r="114" spans="1:13" x14ac:dyDescent="0.3">
      <c r="A114" s="84" t="s">
        <v>54</v>
      </c>
      <c r="B114" s="61" t="s">
        <v>182</v>
      </c>
      <c r="C114" s="61" t="s">
        <v>314</v>
      </c>
      <c r="D114" s="84" t="s">
        <v>316</v>
      </c>
      <c r="E114" s="61" t="e">
        <f>#REF!</f>
        <v>#REF!</v>
      </c>
      <c r="F114" s="61"/>
      <c r="G114" s="61">
        <v>2006</v>
      </c>
      <c r="H114" s="62">
        <v>26.730000000000004</v>
      </c>
      <c r="I114" s="82" t="e">
        <f>#REF!</f>
        <v>#REF!</v>
      </c>
      <c r="K114" s="12"/>
      <c r="M114" s="17">
        <v>39.471428571428575</v>
      </c>
    </row>
    <row r="115" spans="1:13" x14ac:dyDescent="0.3">
      <c r="A115" s="84" t="s">
        <v>118</v>
      </c>
      <c r="B115" s="61" t="s">
        <v>182</v>
      </c>
      <c r="C115" s="61" t="s">
        <v>314</v>
      </c>
      <c r="D115" s="84" t="s">
        <v>317</v>
      </c>
      <c r="E115" s="61" t="e">
        <f>#REF!</f>
        <v>#REF!</v>
      </c>
      <c r="F115" s="61"/>
      <c r="G115" s="61">
        <v>2006</v>
      </c>
      <c r="H115" s="62">
        <v>21.34</v>
      </c>
      <c r="I115" s="82" t="e">
        <f>#REF!</f>
        <v>#REF!</v>
      </c>
      <c r="K115" s="12"/>
      <c r="M115" s="17">
        <v>31.771428571428572</v>
      </c>
    </row>
    <row r="116" spans="1:13" ht="15" customHeight="1" x14ac:dyDescent="0.3">
      <c r="A116" s="84" t="s">
        <v>118</v>
      </c>
      <c r="B116" s="61" t="s">
        <v>182</v>
      </c>
      <c r="C116" s="61" t="s">
        <v>314</v>
      </c>
      <c r="D116" s="84" t="s">
        <v>318</v>
      </c>
      <c r="E116" s="61" t="e">
        <f>#REF!</f>
        <v>#REF!</v>
      </c>
      <c r="F116" s="61"/>
      <c r="G116" s="61"/>
      <c r="H116" s="62"/>
      <c r="I116" s="82" t="e">
        <f>#REF!</f>
        <v>#REF!</v>
      </c>
      <c r="K116" s="12"/>
      <c r="M116" s="17">
        <v>1.2857142857142858</v>
      </c>
    </row>
    <row r="117" spans="1:13" x14ac:dyDescent="0.3">
      <c r="A117" s="84" t="s">
        <v>118</v>
      </c>
      <c r="B117" s="61" t="s">
        <v>182</v>
      </c>
      <c r="C117" s="61" t="s">
        <v>314</v>
      </c>
      <c r="D117" s="84" t="s">
        <v>319</v>
      </c>
      <c r="E117" s="61" t="e">
        <f>#REF!</f>
        <v>#REF!</v>
      </c>
      <c r="F117" s="61"/>
      <c r="G117" s="61">
        <v>2004</v>
      </c>
      <c r="H117" s="62">
        <v>10.89</v>
      </c>
      <c r="I117" s="82" t="e">
        <f>#REF!</f>
        <v>#REF!</v>
      </c>
      <c r="K117" s="12"/>
      <c r="M117" s="17">
        <v>16.842857142857145</v>
      </c>
    </row>
    <row r="118" spans="1:13" x14ac:dyDescent="0.3">
      <c r="A118" s="84" t="s">
        <v>125</v>
      </c>
      <c r="B118" s="61" t="s">
        <v>182</v>
      </c>
      <c r="C118" s="61" t="s">
        <v>314</v>
      </c>
      <c r="D118" s="84" t="s">
        <v>320</v>
      </c>
      <c r="E118" s="61" t="e">
        <f>#REF!</f>
        <v>#REF!</v>
      </c>
      <c r="F118" s="61"/>
      <c r="G118" s="61">
        <v>2004</v>
      </c>
      <c r="H118" s="62">
        <v>8.58</v>
      </c>
      <c r="I118" s="82" t="e">
        <f>#REF!</f>
        <v>#REF!</v>
      </c>
      <c r="K118" s="12"/>
      <c r="M118" s="17">
        <v>13.542857142857144</v>
      </c>
    </row>
    <row r="119" spans="1:13" x14ac:dyDescent="0.3">
      <c r="A119" s="84" t="s">
        <v>127</v>
      </c>
      <c r="B119" s="61" t="s">
        <v>182</v>
      </c>
      <c r="C119" s="61" t="s">
        <v>314</v>
      </c>
      <c r="D119" s="84" t="s">
        <v>321</v>
      </c>
      <c r="E119" s="61" t="e">
        <f>#REF!</f>
        <v>#REF!</v>
      </c>
      <c r="F119" s="61"/>
      <c r="G119" s="61">
        <v>2007</v>
      </c>
      <c r="H119" s="62">
        <v>37.510000000000005</v>
      </c>
      <c r="I119" s="82" t="e">
        <f>#REF!</f>
        <v>#REF!</v>
      </c>
      <c r="K119" s="12"/>
      <c r="M119" s="17">
        <v>54.871428571428581</v>
      </c>
    </row>
    <row r="120" spans="1:13" x14ac:dyDescent="0.3">
      <c r="A120" s="84" t="s">
        <v>127</v>
      </c>
      <c r="B120" s="61" t="s">
        <v>182</v>
      </c>
      <c r="C120" s="61" t="s">
        <v>314</v>
      </c>
      <c r="D120" s="84" t="s">
        <v>322</v>
      </c>
      <c r="E120" s="61" t="e">
        <f>#REF!</f>
        <v>#REF!</v>
      </c>
      <c r="F120" s="61"/>
      <c r="G120" s="61">
        <v>2006</v>
      </c>
      <c r="H120" s="62">
        <v>22.77</v>
      </c>
      <c r="I120" s="82" t="e">
        <f>#REF!</f>
        <v>#REF!</v>
      </c>
      <c r="K120" s="12"/>
      <c r="M120" s="17">
        <v>33.814285714285717</v>
      </c>
    </row>
    <row r="121" spans="1:13" x14ac:dyDescent="0.3">
      <c r="A121" s="84" t="s">
        <v>127</v>
      </c>
      <c r="B121" s="61" t="s">
        <v>182</v>
      </c>
      <c r="C121" s="61" t="s">
        <v>314</v>
      </c>
      <c r="D121" s="84" t="s">
        <v>322</v>
      </c>
      <c r="E121" s="61" t="e">
        <f>#REF!</f>
        <v>#REF!</v>
      </c>
      <c r="F121" s="61"/>
      <c r="G121" s="61">
        <v>2006</v>
      </c>
      <c r="H121" s="62">
        <v>29.59</v>
      </c>
      <c r="I121" s="82" t="e">
        <f>#REF!</f>
        <v>#REF!</v>
      </c>
      <c r="K121" s="12"/>
      <c r="M121" s="17">
        <v>43.557142857142857</v>
      </c>
    </row>
    <row r="122" spans="1:13" x14ac:dyDescent="0.3">
      <c r="A122" s="84" t="s">
        <v>127</v>
      </c>
      <c r="B122" s="61" t="s">
        <v>182</v>
      </c>
      <c r="C122" s="61" t="s">
        <v>314</v>
      </c>
      <c r="D122" s="84" t="s">
        <v>323</v>
      </c>
      <c r="E122" s="61" t="e">
        <f>#REF!</f>
        <v>#REF!</v>
      </c>
      <c r="F122" s="61"/>
      <c r="G122" s="61">
        <v>2007</v>
      </c>
      <c r="H122" s="62">
        <v>34.1</v>
      </c>
      <c r="I122" s="82" t="e">
        <f>#REF!</f>
        <v>#REF!</v>
      </c>
      <c r="K122" s="12"/>
      <c r="M122" s="17">
        <v>50</v>
      </c>
    </row>
    <row r="123" spans="1:13" x14ac:dyDescent="0.3">
      <c r="A123" s="84" t="s">
        <v>127</v>
      </c>
      <c r="B123" s="61" t="s">
        <v>182</v>
      </c>
      <c r="C123" s="61" t="s">
        <v>314</v>
      </c>
      <c r="D123" s="84" t="s">
        <v>324</v>
      </c>
      <c r="E123" s="61" t="e">
        <f>#REF!</f>
        <v>#REF!</v>
      </c>
      <c r="F123" s="61"/>
      <c r="G123" s="61">
        <v>2008</v>
      </c>
      <c r="H123" s="62">
        <v>39.710000000000008</v>
      </c>
      <c r="I123" s="82" t="e">
        <f>#REF!</f>
        <v>#REF!</v>
      </c>
      <c r="K123" s="12"/>
      <c r="M123" s="17">
        <v>58.014285714285727</v>
      </c>
    </row>
    <row r="124" spans="1:13" x14ac:dyDescent="0.3">
      <c r="A124" s="84" t="s">
        <v>127</v>
      </c>
      <c r="B124" s="61" t="s">
        <v>182</v>
      </c>
      <c r="C124" s="61" t="s">
        <v>314</v>
      </c>
      <c r="D124" s="84" t="s">
        <v>325</v>
      </c>
      <c r="E124" s="61" t="e">
        <f>#REF!</f>
        <v>#REF!</v>
      </c>
      <c r="F124" s="61"/>
      <c r="G124" s="61">
        <v>2006</v>
      </c>
      <c r="H124" s="62">
        <v>385.00000000000006</v>
      </c>
      <c r="I124" s="82" t="e">
        <f>#REF!</f>
        <v>#REF!</v>
      </c>
      <c r="K124" s="12"/>
      <c r="M124" s="17">
        <v>551.28571428571433</v>
      </c>
    </row>
    <row r="125" spans="1:13" x14ac:dyDescent="0.3">
      <c r="A125" s="84" t="s">
        <v>127</v>
      </c>
      <c r="B125" s="61" t="s">
        <v>182</v>
      </c>
      <c r="C125" s="61" t="s">
        <v>314</v>
      </c>
      <c r="D125" s="84" t="s">
        <v>325</v>
      </c>
      <c r="E125" s="61" t="e">
        <f>#REF!</f>
        <v>#REF!</v>
      </c>
      <c r="F125" s="61"/>
      <c r="G125" s="61">
        <v>2000</v>
      </c>
      <c r="H125" s="62">
        <v>963.93000000000006</v>
      </c>
      <c r="I125" s="82" t="e">
        <f>#REF!</f>
        <v>#REF!</v>
      </c>
      <c r="K125" s="12"/>
      <c r="M125" s="17">
        <v>1378.3285714285716</v>
      </c>
    </row>
    <row r="126" spans="1:13" x14ac:dyDescent="0.3">
      <c r="A126" s="84" t="s">
        <v>127</v>
      </c>
      <c r="B126" s="61" t="s">
        <v>182</v>
      </c>
      <c r="C126" s="61" t="s">
        <v>314</v>
      </c>
      <c r="D126" s="84" t="s">
        <v>325</v>
      </c>
      <c r="E126" s="61" t="e">
        <f>#REF!</f>
        <v>#REF!</v>
      </c>
      <c r="F126" s="61"/>
      <c r="G126" s="61">
        <v>2010</v>
      </c>
      <c r="H126" s="62">
        <v>793.1</v>
      </c>
      <c r="I126" s="82" t="e">
        <f>#REF!</f>
        <v>#REF!</v>
      </c>
      <c r="K126" s="12"/>
      <c r="M126" s="17">
        <v>1134.2857142857144</v>
      </c>
    </row>
    <row r="127" spans="1:13" x14ac:dyDescent="0.3">
      <c r="A127" s="84" t="s">
        <v>135</v>
      </c>
      <c r="B127" s="61" t="s">
        <v>182</v>
      </c>
      <c r="C127" s="61" t="s">
        <v>314</v>
      </c>
      <c r="D127" s="84" t="s">
        <v>326</v>
      </c>
      <c r="E127" s="61" t="e">
        <f>#REF!</f>
        <v>#REF!</v>
      </c>
      <c r="F127" s="61"/>
      <c r="G127" s="61">
        <v>2010</v>
      </c>
      <c r="H127" s="62">
        <v>24.750000000000004</v>
      </c>
      <c r="I127" s="82" t="e">
        <f>#REF!</f>
        <v>#REF!</v>
      </c>
      <c r="K127" s="12"/>
      <c r="M127" s="17">
        <v>36.642857142857146</v>
      </c>
    </row>
    <row r="128" spans="1:13" x14ac:dyDescent="0.3">
      <c r="A128" s="84" t="s">
        <v>127</v>
      </c>
      <c r="B128" s="61" t="s">
        <v>182</v>
      </c>
      <c r="C128" s="61" t="s">
        <v>314</v>
      </c>
      <c r="D128" s="84" t="s">
        <v>327</v>
      </c>
      <c r="E128" s="61" t="e">
        <f>#REF!</f>
        <v>#REF!</v>
      </c>
      <c r="F128" s="61"/>
      <c r="G128" s="61">
        <v>2009</v>
      </c>
      <c r="H128" s="62">
        <v>255.20000000000002</v>
      </c>
      <c r="I128" s="82" t="e">
        <f>#REF!</f>
        <v>#REF!</v>
      </c>
      <c r="K128" s="12"/>
      <c r="M128" s="17">
        <v>365.85714285714289</v>
      </c>
    </row>
    <row r="129" spans="1:13" x14ac:dyDescent="0.3">
      <c r="A129" s="84" t="s">
        <v>127</v>
      </c>
      <c r="B129" s="61" t="s">
        <v>182</v>
      </c>
      <c r="C129" s="61" t="s">
        <v>314</v>
      </c>
      <c r="D129" s="84" t="s">
        <v>327</v>
      </c>
      <c r="E129" s="61" t="e">
        <f>#REF!</f>
        <v>#REF!</v>
      </c>
      <c r="F129" s="61"/>
      <c r="G129" s="61">
        <v>2006</v>
      </c>
      <c r="H129" s="62">
        <v>161.04000000000002</v>
      </c>
      <c r="I129" s="82" t="e">
        <f>#REF!</f>
        <v>#REF!</v>
      </c>
      <c r="K129" s="12"/>
      <c r="M129" s="17">
        <v>231.34285714285718</v>
      </c>
    </row>
    <row r="130" spans="1:13" x14ac:dyDescent="0.3">
      <c r="A130" s="84" t="s">
        <v>127</v>
      </c>
      <c r="B130" s="61" t="s">
        <v>182</v>
      </c>
      <c r="C130" s="61" t="s">
        <v>314</v>
      </c>
      <c r="D130" s="84" t="s">
        <v>328</v>
      </c>
      <c r="E130" s="61" t="e">
        <f>#REF!</f>
        <v>#REF!</v>
      </c>
      <c r="F130" s="61"/>
      <c r="G130" s="61">
        <v>2010</v>
      </c>
      <c r="H130" s="62">
        <v>42.570000000000007</v>
      </c>
      <c r="I130" s="82" t="e">
        <f>#REF!</f>
        <v>#REF!</v>
      </c>
      <c r="K130" s="12"/>
      <c r="M130" s="17">
        <v>62.100000000000016</v>
      </c>
    </row>
    <row r="131" spans="1:13" x14ac:dyDescent="0.3">
      <c r="A131" s="84" t="s">
        <v>127</v>
      </c>
      <c r="B131" s="61" t="s">
        <v>182</v>
      </c>
      <c r="C131" s="61" t="s">
        <v>314</v>
      </c>
      <c r="D131" s="84" t="s">
        <v>328</v>
      </c>
      <c r="E131" s="61" t="e">
        <f>#REF!</f>
        <v>#REF!</v>
      </c>
      <c r="F131" s="61"/>
      <c r="G131" s="61">
        <v>2009</v>
      </c>
      <c r="H131" s="62">
        <v>45.43</v>
      </c>
      <c r="I131" s="82" t="e">
        <f>#REF!</f>
        <v>#REF!</v>
      </c>
      <c r="K131" s="12"/>
      <c r="M131" s="17">
        <v>66.185714285714283</v>
      </c>
    </row>
    <row r="132" spans="1:13" x14ac:dyDescent="0.3">
      <c r="A132" s="84" t="s">
        <v>127</v>
      </c>
      <c r="B132" s="61" t="s">
        <v>182</v>
      </c>
      <c r="C132" s="61" t="s">
        <v>314</v>
      </c>
      <c r="D132" s="84" t="s">
        <v>328</v>
      </c>
      <c r="E132" s="61" t="e">
        <f>#REF!</f>
        <v>#REF!</v>
      </c>
      <c r="F132" s="61"/>
      <c r="G132" s="61">
        <v>2008</v>
      </c>
      <c r="H132" s="62">
        <v>33.550000000000004</v>
      </c>
      <c r="I132" s="82" t="e">
        <f>#REF!</f>
        <v>#REF!</v>
      </c>
      <c r="K132" s="12"/>
      <c r="M132" s="17">
        <v>49.214285714285722</v>
      </c>
    </row>
    <row r="133" spans="1:13" x14ac:dyDescent="0.3">
      <c r="A133" s="84" t="s">
        <v>127</v>
      </c>
      <c r="B133" s="61" t="s">
        <v>182</v>
      </c>
      <c r="C133" s="61" t="s">
        <v>314</v>
      </c>
      <c r="D133" s="84" t="s">
        <v>328</v>
      </c>
      <c r="E133" s="61" t="e">
        <f>#REF!</f>
        <v>#REF!</v>
      </c>
      <c r="F133" s="61"/>
      <c r="G133" s="61">
        <v>2007</v>
      </c>
      <c r="H133" s="62">
        <v>30.14</v>
      </c>
      <c r="I133" s="82" t="e">
        <f>#REF!</f>
        <v>#REF!</v>
      </c>
      <c r="K133" s="12"/>
      <c r="M133" s="17">
        <v>44.342857142857142</v>
      </c>
    </row>
    <row r="134" spans="1:13" x14ac:dyDescent="0.3">
      <c r="A134" s="84" t="s">
        <v>127</v>
      </c>
      <c r="B134" s="61" t="s">
        <v>182</v>
      </c>
      <c r="C134" s="61" t="s">
        <v>314</v>
      </c>
      <c r="D134" s="84" t="s">
        <v>329</v>
      </c>
      <c r="E134" s="61" t="e">
        <f>#REF!</f>
        <v>#REF!</v>
      </c>
      <c r="F134" s="61"/>
      <c r="G134" s="61">
        <v>2008</v>
      </c>
      <c r="H134" s="62">
        <v>35.75</v>
      </c>
      <c r="I134" s="82" t="e">
        <f>#REF!</f>
        <v>#REF!</v>
      </c>
      <c r="K134" s="12"/>
      <c r="M134" s="17">
        <v>52.357142857142861</v>
      </c>
    </row>
    <row r="135" spans="1:13" x14ac:dyDescent="0.3">
      <c r="A135" s="84" t="s">
        <v>127</v>
      </c>
      <c r="B135" s="61" t="s">
        <v>182</v>
      </c>
      <c r="C135" s="61" t="s">
        <v>314</v>
      </c>
      <c r="D135" s="84" t="s">
        <v>329</v>
      </c>
      <c r="E135" s="61" t="e">
        <f>#REF!</f>
        <v>#REF!</v>
      </c>
      <c r="F135" s="61"/>
      <c r="G135" s="61">
        <v>2006</v>
      </c>
      <c r="H135" s="62">
        <v>32.89</v>
      </c>
      <c r="I135" s="82" t="e">
        <f>#REF!</f>
        <v>#REF!</v>
      </c>
      <c r="K135" s="12"/>
      <c r="M135" s="17">
        <v>48.271428571428572</v>
      </c>
    </row>
    <row r="136" spans="1:13" x14ac:dyDescent="0.3">
      <c r="A136" s="84" t="s">
        <v>143</v>
      </c>
      <c r="B136" s="61" t="s">
        <v>182</v>
      </c>
      <c r="C136" s="61" t="s">
        <v>314</v>
      </c>
      <c r="D136" s="84" t="s">
        <v>330</v>
      </c>
      <c r="E136" s="61" t="e">
        <f>#REF!</f>
        <v>#REF!</v>
      </c>
      <c r="F136" s="61"/>
      <c r="G136" s="61">
        <v>2006</v>
      </c>
      <c r="H136" s="62">
        <v>27.280000000000005</v>
      </c>
      <c r="I136" s="82" t="e">
        <f>#REF!</f>
        <v>#REF!</v>
      </c>
      <c r="K136" s="12"/>
      <c r="M136" s="17">
        <v>40.257142857142867</v>
      </c>
    </row>
    <row r="137" spans="1:13" x14ac:dyDescent="0.3">
      <c r="A137" s="84" t="s">
        <v>143</v>
      </c>
      <c r="B137" s="61" t="s">
        <v>182</v>
      </c>
      <c r="C137" s="61" t="s">
        <v>314</v>
      </c>
      <c r="D137" s="84" t="s">
        <v>330</v>
      </c>
      <c r="E137" s="61" t="e">
        <f>#REF!</f>
        <v>#REF!</v>
      </c>
      <c r="F137" s="61"/>
      <c r="G137" s="61">
        <v>2000</v>
      </c>
      <c r="H137" s="62">
        <v>39.160000000000004</v>
      </c>
      <c r="I137" s="82" t="e">
        <f>#REF!</f>
        <v>#REF!</v>
      </c>
      <c r="K137" s="12"/>
      <c r="M137" s="17">
        <v>57.228571428571435</v>
      </c>
    </row>
    <row r="138" spans="1:13" x14ac:dyDescent="0.3">
      <c r="A138" s="84" t="s">
        <v>143</v>
      </c>
      <c r="B138" s="61" t="s">
        <v>182</v>
      </c>
      <c r="C138" s="61" t="s">
        <v>314</v>
      </c>
      <c r="D138" s="84" t="s">
        <v>331</v>
      </c>
      <c r="E138" s="61" t="e">
        <f>#REF!</f>
        <v>#REF!</v>
      </c>
      <c r="F138" s="61"/>
      <c r="G138" s="61">
        <v>2005</v>
      </c>
      <c r="H138" s="62">
        <v>24.42</v>
      </c>
      <c r="I138" s="82" t="e">
        <f>#REF!</f>
        <v>#REF!</v>
      </c>
      <c r="K138" s="12"/>
      <c r="M138" s="17">
        <v>36.171428571428571</v>
      </c>
    </row>
    <row r="139" spans="1:13" x14ac:dyDescent="0.3">
      <c r="A139" s="84" t="s">
        <v>41</v>
      </c>
      <c r="B139" s="61" t="s">
        <v>182</v>
      </c>
      <c r="C139" s="61" t="s">
        <v>314</v>
      </c>
      <c r="D139" s="84" t="s">
        <v>332</v>
      </c>
      <c r="E139" s="61" t="e">
        <f>#REF!</f>
        <v>#REF!</v>
      </c>
      <c r="F139" s="61"/>
      <c r="G139" s="61">
        <v>2009</v>
      </c>
      <c r="H139" s="62">
        <v>209.88000000000002</v>
      </c>
      <c r="I139" s="82" t="e">
        <f>#REF!</f>
        <v>#REF!</v>
      </c>
      <c r="K139" s="12"/>
      <c r="M139" s="17">
        <v>301.11428571428576</v>
      </c>
    </row>
    <row r="140" spans="1:13" x14ac:dyDescent="0.3">
      <c r="A140" s="84" t="s">
        <v>41</v>
      </c>
      <c r="B140" s="61" t="s">
        <v>182</v>
      </c>
      <c r="C140" s="61" t="s">
        <v>314</v>
      </c>
      <c r="D140" s="84" t="s">
        <v>333</v>
      </c>
      <c r="E140" s="61" t="e">
        <f>#REF!</f>
        <v>#REF!</v>
      </c>
      <c r="F140" s="61"/>
      <c r="G140" s="61">
        <v>2004</v>
      </c>
      <c r="H140" s="62">
        <v>39.710000000000008</v>
      </c>
      <c r="I140" s="82" t="e">
        <f>#REF!</f>
        <v>#REF!</v>
      </c>
      <c r="K140" s="12"/>
      <c r="M140" s="17">
        <v>58.014285714285727</v>
      </c>
    </row>
    <row r="141" spans="1:13" x14ac:dyDescent="0.3">
      <c r="A141" s="84" t="s">
        <v>41</v>
      </c>
      <c r="B141" s="61" t="s">
        <v>182</v>
      </c>
      <c r="C141" s="61" t="s">
        <v>314</v>
      </c>
      <c r="D141" s="84" t="s">
        <v>333</v>
      </c>
      <c r="E141" s="61" t="e">
        <f>#REF!</f>
        <v>#REF!</v>
      </c>
      <c r="F141" s="61"/>
      <c r="G141" s="61">
        <v>2005</v>
      </c>
      <c r="H141" s="62">
        <v>51.04</v>
      </c>
      <c r="I141" s="82" t="e">
        <f>#REF!</f>
        <v>#REF!</v>
      </c>
      <c r="K141" s="12"/>
      <c r="M141" s="17">
        <v>74.2</v>
      </c>
    </row>
    <row r="142" spans="1:13" x14ac:dyDescent="0.3">
      <c r="A142" s="84" t="s">
        <v>41</v>
      </c>
      <c r="B142" s="61" t="s">
        <v>182</v>
      </c>
      <c r="C142" s="61" t="s">
        <v>314</v>
      </c>
      <c r="D142" s="84" t="s">
        <v>334</v>
      </c>
      <c r="E142" s="61" t="e">
        <f>#REF!</f>
        <v>#REF!</v>
      </c>
      <c r="F142" s="61"/>
      <c r="G142" s="61">
        <v>2004</v>
      </c>
      <c r="H142" s="62">
        <v>90.750000000000014</v>
      </c>
      <c r="I142" s="82" t="e">
        <f>#REF!</f>
        <v>#REF!</v>
      </c>
      <c r="K142" s="12"/>
      <c r="M142" s="17">
        <v>130.92857142857147</v>
      </c>
    </row>
    <row r="143" spans="1:13" x14ac:dyDescent="0.3">
      <c r="A143" s="84" t="s">
        <v>41</v>
      </c>
      <c r="B143" s="61" t="s">
        <v>182</v>
      </c>
      <c r="C143" s="61" t="s">
        <v>314</v>
      </c>
      <c r="D143" s="84" t="s">
        <v>334</v>
      </c>
      <c r="E143" s="61" t="e">
        <f>#REF!</f>
        <v>#REF!</v>
      </c>
      <c r="F143" s="61"/>
      <c r="G143" s="61">
        <v>2003</v>
      </c>
      <c r="H143" s="62">
        <v>90.750000000000014</v>
      </c>
      <c r="I143" s="82" t="e">
        <f>#REF!</f>
        <v>#REF!</v>
      </c>
      <c r="K143" s="12"/>
      <c r="M143" s="17">
        <v>130.92857142857147</v>
      </c>
    </row>
    <row r="144" spans="1:13" x14ac:dyDescent="0.3">
      <c r="A144" s="84" t="s">
        <v>41</v>
      </c>
      <c r="B144" s="61" t="s">
        <v>182</v>
      </c>
      <c r="C144" s="61" t="s">
        <v>314</v>
      </c>
      <c r="D144" s="84" t="s">
        <v>334</v>
      </c>
      <c r="E144" s="61" t="e">
        <f>#REF!</f>
        <v>#REF!</v>
      </c>
      <c r="F144" s="61"/>
      <c r="G144" s="61">
        <v>1999</v>
      </c>
      <c r="H144" s="62">
        <v>90.750000000000014</v>
      </c>
      <c r="I144" s="82" t="e">
        <f>#REF!</f>
        <v>#REF!</v>
      </c>
      <c r="K144" s="12"/>
      <c r="M144" s="17">
        <v>130.92857142857147</v>
      </c>
    </row>
    <row r="145" spans="1:13" x14ac:dyDescent="0.3">
      <c r="A145" s="84" t="s">
        <v>41</v>
      </c>
      <c r="B145" s="61" t="s">
        <v>182</v>
      </c>
      <c r="C145" s="61" t="s">
        <v>314</v>
      </c>
      <c r="D145" s="84" t="s">
        <v>335</v>
      </c>
      <c r="E145" s="61" t="e">
        <f>#REF!</f>
        <v>#REF!</v>
      </c>
      <c r="F145" s="61"/>
      <c r="G145" s="61">
        <v>2007</v>
      </c>
      <c r="H145" s="62">
        <v>35.200000000000003</v>
      </c>
      <c r="I145" s="82" t="e">
        <f>#REF!</f>
        <v>#REF!</v>
      </c>
      <c r="K145" s="12"/>
      <c r="M145" s="17">
        <v>51.571428571428577</v>
      </c>
    </row>
    <row r="146" spans="1:13" x14ac:dyDescent="0.3">
      <c r="A146" s="84" t="s">
        <v>41</v>
      </c>
      <c r="B146" s="61" t="s">
        <v>182</v>
      </c>
      <c r="C146" s="61" t="s">
        <v>314</v>
      </c>
      <c r="D146" s="84" t="s">
        <v>335</v>
      </c>
      <c r="E146" s="61" t="e">
        <f>#REF!</f>
        <v>#REF!</v>
      </c>
      <c r="F146" s="61"/>
      <c r="G146" s="61">
        <v>2006</v>
      </c>
      <c r="H146" s="62">
        <v>44.33</v>
      </c>
      <c r="I146" s="82" t="e">
        <f>#REF!</f>
        <v>#REF!</v>
      </c>
      <c r="K146" s="12"/>
      <c r="M146" s="17">
        <v>64.614285714285714</v>
      </c>
    </row>
    <row r="147" spans="1:13" x14ac:dyDescent="0.3">
      <c r="A147" s="84" t="s">
        <v>41</v>
      </c>
      <c r="B147" s="61" t="s">
        <v>182</v>
      </c>
      <c r="C147" s="61" t="s">
        <v>314</v>
      </c>
      <c r="D147" s="84" t="s">
        <v>335</v>
      </c>
      <c r="E147" s="61" t="e">
        <f>#REF!</f>
        <v>#REF!</v>
      </c>
      <c r="F147" s="61"/>
      <c r="G147" s="61">
        <v>2003</v>
      </c>
      <c r="H147" s="62">
        <v>47.63</v>
      </c>
      <c r="I147" s="82" t="e">
        <f>#REF!</f>
        <v>#REF!</v>
      </c>
      <c r="K147" s="12"/>
      <c r="M147" s="17">
        <v>69.328571428571436</v>
      </c>
    </row>
    <row r="148" spans="1:13" x14ac:dyDescent="0.3">
      <c r="A148" s="84" t="s">
        <v>41</v>
      </c>
      <c r="B148" s="61" t="s">
        <v>182</v>
      </c>
      <c r="C148" s="61" t="s">
        <v>314</v>
      </c>
      <c r="D148" s="84" t="s">
        <v>336</v>
      </c>
      <c r="E148" s="61" t="e">
        <f>#REF!</f>
        <v>#REF!</v>
      </c>
      <c r="F148" s="61"/>
      <c r="G148" s="61">
        <v>2006</v>
      </c>
      <c r="H148" s="62">
        <v>669.13</v>
      </c>
      <c r="I148" s="82" t="e">
        <f>#REF!</f>
        <v>#REF!</v>
      </c>
      <c r="K148" s="12"/>
      <c r="M148" s="17">
        <v>957.18571428571431</v>
      </c>
    </row>
    <row r="149" spans="1:13" x14ac:dyDescent="0.3">
      <c r="A149" s="84" t="s">
        <v>41</v>
      </c>
      <c r="B149" s="61" t="s">
        <v>182</v>
      </c>
      <c r="C149" s="61" t="s">
        <v>314</v>
      </c>
      <c r="D149" s="84" t="s">
        <v>336</v>
      </c>
      <c r="E149" s="61" t="e">
        <f>#REF!</f>
        <v>#REF!</v>
      </c>
      <c r="F149" s="61"/>
      <c r="G149" s="61">
        <v>2000</v>
      </c>
      <c r="H149" s="62">
        <v>1758.9</v>
      </c>
      <c r="I149" s="82" t="e">
        <f>#REF!</f>
        <v>#REF!</v>
      </c>
      <c r="K149" s="12"/>
      <c r="M149" s="17">
        <v>2514.0000000000005</v>
      </c>
    </row>
    <row r="150" spans="1:13" x14ac:dyDescent="0.3">
      <c r="A150" s="84" t="s">
        <v>41</v>
      </c>
      <c r="B150" s="61" t="s">
        <v>182</v>
      </c>
      <c r="C150" s="61" t="s">
        <v>314</v>
      </c>
      <c r="D150" s="84" t="s">
        <v>337</v>
      </c>
      <c r="E150" s="61" t="e">
        <f>#REF!</f>
        <v>#REF!</v>
      </c>
      <c r="F150" s="61"/>
      <c r="G150" s="61">
        <v>2001</v>
      </c>
      <c r="H150" s="62">
        <v>487.3</v>
      </c>
      <c r="I150" s="82" t="e">
        <f>#REF!</f>
        <v>#REF!</v>
      </c>
      <c r="K150" s="12"/>
      <c r="M150" s="17">
        <v>697.42857142857144</v>
      </c>
    </row>
    <row r="151" spans="1:13" x14ac:dyDescent="0.3">
      <c r="A151" s="84" t="s">
        <v>41</v>
      </c>
      <c r="B151" s="61" t="s">
        <v>182</v>
      </c>
      <c r="C151" s="61" t="s">
        <v>314</v>
      </c>
      <c r="D151" s="84" t="s">
        <v>337</v>
      </c>
      <c r="E151" s="61" t="e">
        <f>#REF!</f>
        <v>#REF!</v>
      </c>
      <c r="F151" s="61"/>
      <c r="G151" s="61">
        <v>1997</v>
      </c>
      <c r="H151" s="62">
        <v>464.20000000000005</v>
      </c>
      <c r="I151" s="82" t="e">
        <f>#REF!</f>
        <v>#REF!</v>
      </c>
      <c r="K151" s="12"/>
      <c r="M151" s="17">
        <v>664.42857142857156</v>
      </c>
    </row>
    <row r="152" spans="1:13" x14ac:dyDescent="0.3">
      <c r="A152" s="84" t="s">
        <v>41</v>
      </c>
      <c r="B152" s="61" t="s">
        <v>182</v>
      </c>
      <c r="C152" s="61" t="s">
        <v>314</v>
      </c>
      <c r="D152" s="84" t="s">
        <v>337</v>
      </c>
      <c r="E152" s="61" t="e">
        <f>#REF!</f>
        <v>#REF!</v>
      </c>
      <c r="F152" s="61"/>
      <c r="G152" s="61">
        <v>1988</v>
      </c>
      <c r="H152" s="62">
        <v>447.70000000000005</v>
      </c>
      <c r="I152" s="82" t="e">
        <f>#REF!</f>
        <v>#REF!</v>
      </c>
      <c r="K152" s="12"/>
      <c r="M152" s="17">
        <v>640.85714285714289</v>
      </c>
    </row>
    <row r="153" spans="1:13" x14ac:dyDescent="0.3">
      <c r="A153" s="84" t="s">
        <v>41</v>
      </c>
      <c r="B153" s="61" t="s">
        <v>182</v>
      </c>
      <c r="C153" s="61" t="s">
        <v>314</v>
      </c>
      <c r="D153" s="84" t="s">
        <v>338</v>
      </c>
      <c r="E153" s="61" t="e">
        <f>#REF!</f>
        <v>#REF!</v>
      </c>
      <c r="F153" s="61"/>
      <c r="G153" s="61">
        <v>2005</v>
      </c>
      <c r="H153" s="62">
        <v>130.46</v>
      </c>
      <c r="I153" s="82" t="e">
        <f>#REF!</f>
        <v>#REF!</v>
      </c>
      <c r="K153" s="12"/>
      <c r="M153" s="17">
        <v>187.6571428571429</v>
      </c>
    </row>
    <row r="154" spans="1:13" x14ac:dyDescent="0.3">
      <c r="A154" s="84" t="s">
        <v>41</v>
      </c>
      <c r="B154" s="61" t="s">
        <v>182</v>
      </c>
      <c r="C154" s="61" t="s">
        <v>314</v>
      </c>
      <c r="D154" s="84" t="s">
        <v>338</v>
      </c>
      <c r="E154" s="61" t="e">
        <f>#REF!</f>
        <v>#REF!</v>
      </c>
      <c r="F154" s="61"/>
      <c r="G154" s="61">
        <v>2007</v>
      </c>
      <c r="H154" s="62">
        <v>90.750000000000014</v>
      </c>
      <c r="I154" s="82" t="e">
        <f>#REF!</f>
        <v>#REF!</v>
      </c>
      <c r="K154" s="12"/>
      <c r="M154" s="17">
        <v>130.92857142857147</v>
      </c>
    </row>
    <row r="155" spans="1:13" x14ac:dyDescent="0.3">
      <c r="A155" s="84" t="s">
        <v>41</v>
      </c>
      <c r="B155" s="61" t="s">
        <v>182</v>
      </c>
      <c r="C155" s="61" t="s">
        <v>314</v>
      </c>
      <c r="D155" s="84" t="s">
        <v>339</v>
      </c>
      <c r="E155" s="61" t="e">
        <f>#REF!</f>
        <v>#REF!</v>
      </c>
      <c r="F155" s="61"/>
      <c r="G155" s="61">
        <v>2004</v>
      </c>
      <c r="H155" s="62">
        <v>363.00000000000006</v>
      </c>
      <c r="I155" s="82" t="e">
        <f>#REF!</f>
        <v>#REF!</v>
      </c>
      <c r="K155" s="12"/>
      <c r="M155" s="17">
        <v>519.85714285714289</v>
      </c>
    </row>
    <row r="156" spans="1:13" x14ac:dyDescent="0.3">
      <c r="A156" s="84" t="s">
        <v>41</v>
      </c>
      <c r="B156" s="61" t="s">
        <v>182</v>
      </c>
      <c r="C156" s="61" t="s">
        <v>314</v>
      </c>
      <c r="D156" s="84" t="s">
        <v>339</v>
      </c>
      <c r="E156" s="61" t="e">
        <f>#REF!</f>
        <v>#REF!</v>
      </c>
      <c r="F156" s="61"/>
      <c r="G156" s="61">
        <v>1998</v>
      </c>
      <c r="H156" s="62">
        <v>414.70000000000005</v>
      </c>
      <c r="I156" s="82" t="e">
        <f>#REF!</f>
        <v>#REF!</v>
      </c>
      <c r="K156" s="12"/>
      <c r="M156" s="17">
        <v>593.71428571428578</v>
      </c>
    </row>
    <row r="157" spans="1:13" x14ac:dyDescent="0.3">
      <c r="A157" s="84" t="s">
        <v>41</v>
      </c>
      <c r="B157" s="61" t="s">
        <v>182</v>
      </c>
      <c r="C157" s="61" t="s">
        <v>314</v>
      </c>
      <c r="D157" s="84" t="s">
        <v>353</v>
      </c>
      <c r="E157" s="61" t="e">
        <f>#REF!</f>
        <v>#REF!</v>
      </c>
      <c r="F157" s="61"/>
      <c r="G157" s="61">
        <v>2006</v>
      </c>
      <c r="H157" s="62">
        <v>82.83</v>
      </c>
      <c r="I157" s="82" t="e">
        <f>#REF!</f>
        <v>#REF!</v>
      </c>
      <c r="K157" s="12"/>
      <c r="M157" s="17">
        <v>119.61428571428573</v>
      </c>
    </row>
    <row r="158" spans="1:13" x14ac:dyDescent="0.3">
      <c r="A158" s="84" t="s">
        <v>41</v>
      </c>
      <c r="B158" s="61" t="s">
        <v>182</v>
      </c>
      <c r="C158" s="61" t="s">
        <v>314</v>
      </c>
      <c r="D158" s="84" t="s">
        <v>353</v>
      </c>
      <c r="E158" s="61" t="e">
        <f>#REF!</f>
        <v>#REF!</v>
      </c>
      <c r="F158" s="61"/>
      <c r="G158" s="61">
        <v>1995</v>
      </c>
      <c r="H158" s="62">
        <v>141.9</v>
      </c>
      <c r="I158" s="82" t="e">
        <f>#REF!</f>
        <v>#REF!</v>
      </c>
      <c r="K158" s="12"/>
      <c r="M158" s="17">
        <v>204.00000000000003</v>
      </c>
    </row>
    <row r="159" spans="1:13" x14ac:dyDescent="0.3">
      <c r="A159" s="84" t="s">
        <v>41</v>
      </c>
      <c r="B159" s="61" t="s">
        <v>182</v>
      </c>
      <c r="C159" s="61" t="s">
        <v>314</v>
      </c>
      <c r="D159" s="84" t="s">
        <v>365</v>
      </c>
      <c r="E159" s="61" t="e">
        <f>#REF!</f>
        <v>#REF!</v>
      </c>
      <c r="F159" s="61"/>
      <c r="G159" s="61">
        <v>2007</v>
      </c>
      <c r="H159" s="62">
        <v>85.140000000000015</v>
      </c>
      <c r="I159" s="82" t="e">
        <f>#REF!</f>
        <v>#REF!</v>
      </c>
      <c r="K159" s="12"/>
      <c r="M159" s="17">
        <v>122.91428571428575</v>
      </c>
    </row>
    <row r="160" spans="1:13" x14ac:dyDescent="0.3">
      <c r="A160" s="84" t="s">
        <v>41</v>
      </c>
      <c r="B160" s="61" t="s">
        <v>182</v>
      </c>
      <c r="C160" s="61" t="s">
        <v>314</v>
      </c>
      <c r="D160" s="84" t="s">
        <v>365</v>
      </c>
      <c r="E160" s="61" t="e">
        <f>#REF!</f>
        <v>#REF!</v>
      </c>
      <c r="F160" s="61"/>
      <c r="G160" s="61">
        <v>1990</v>
      </c>
      <c r="H160" s="62">
        <v>145.20000000000002</v>
      </c>
      <c r="I160" s="82" t="e">
        <f>#REF!</f>
        <v>#REF!</v>
      </c>
      <c r="K160" s="12"/>
      <c r="M160" s="17">
        <v>208.71428571428575</v>
      </c>
    </row>
    <row r="161" spans="1:13" x14ac:dyDescent="0.3">
      <c r="A161" s="84" t="s">
        <v>159</v>
      </c>
      <c r="B161" s="61" t="s">
        <v>182</v>
      </c>
      <c r="C161" s="61" t="s">
        <v>314</v>
      </c>
      <c r="D161" s="84" t="s">
        <v>340</v>
      </c>
      <c r="E161" s="61" t="e">
        <f>#REF!</f>
        <v>#REF!</v>
      </c>
      <c r="F161" s="61"/>
      <c r="G161" s="61">
        <v>2009</v>
      </c>
      <c r="H161" s="62">
        <v>30.360000000000003</v>
      </c>
      <c r="I161" s="82" t="e">
        <f>#REF!</f>
        <v>#REF!</v>
      </c>
      <c r="K161" s="12"/>
      <c r="M161" s="17">
        <v>44.657142857142865</v>
      </c>
    </row>
    <row r="162" spans="1:13" x14ac:dyDescent="0.3">
      <c r="A162" s="84" t="s">
        <v>39</v>
      </c>
      <c r="B162" s="61" t="s">
        <v>182</v>
      </c>
      <c r="C162" s="61" t="s">
        <v>314</v>
      </c>
      <c r="D162" s="84" t="s">
        <v>341</v>
      </c>
      <c r="E162" s="61" t="e">
        <f>#REF!</f>
        <v>#REF!</v>
      </c>
      <c r="F162" s="61"/>
      <c r="G162" s="61">
        <v>2003</v>
      </c>
      <c r="H162" s="62">
        <v>181.50000000000003</v>
      </c>
      <c r="I162" s="82" t="e">
        <f>#REF!</f>
        <v>#REF!</v>
      </c>
      <c r="K162" s="12"/>
      <c r="M162" s="17">
        <v>260.57142857142861</v>
      </c>
    </row>
    <row r="163" spans="1:13" x14ac:dyDescent="0.3">
      <c r="A163" s="84" t="s">
        <v>39</v>
      </c>
      <c r="B163" s="61" t="s">
        <v>182</v>
      </c>
      <c r="C163" s="61" t="s">
        <v>314</v>
      </c>
      <c r="D163" s="84" t="s">
        <v>342</v>
      </c>
      <c r="E163" s="61" t="e">
        <f>#REF!</f>
        <v>#REF!</v>
      </c>
      <c r="F163" s="61"/>
      <c r="G163" s="61">
        <v>2008</v>
      </c>
      <c r="H163" s="62">
        <v>29.59</v>
      </c>
      <c r="I163" s="82" t="e">
        <f>#REF!</f>
        <v>#REF!</v>
      </c>
      <c r="K163" s="12"/>
      <c r="M163" s="17">
        <v>43.557142857142857</v>
      </c>
    </row>
    <row r="164" spans="1:13" x14ac:dyDescent="0.3">
      <c r="A164" s="84" t="s">
        <v>39</v>
      </c>
      <c r="B164" s="61" t="s">
        <v>182</v>
      </c>
      <c r="C164" s="61" t="s">
        <v>314</v>
      </c>
      <c r="D164" s="84" t="s">
        <v>343</v>
      </c>
      <c r="E164" s="61" t="e">
        <f>#REF!</f>
        <v>#REF!</v>
      </c>
      <c r="F164" s="61"/>
      <c r="G164" s="61">
        <v>2009</v>
      </c>
      <c r="H164" s="62">
        <v>3404.5000000000005</v>
      </c>
      <c r="I164" s="82" t="e">
        <f>#REF!</f>
        <v>#REF!</v>
      </c>
      <c r="K164" s="12"/>
      <c r="M164" s="17">
        <v>4864.857142857144</v>
      </c>
    </row>
    <row r="165" spans="1:13" x14ac:dyDescent="0.3">
      <c r="A165" s="84" t="s">
        <v>165</v>
      </c>
      <c r="B165" s="61" t="s">
        <v>182</v>
      </c>
      <c r="C165" s="61" t="s">
        <v>314</v>
      </c>
      <c r="D165" s="84" t="s">
        <v>344</v>
      </c>
      <c r="E165" s="61" t="e">
        <f>#REF!</f>
        <v>#REF!</v>
      </c>
      <c r="F165" s="61"/>
      <c r="G165" s="61">
        <v>2008</v>
      </c>
      <c r="H165" s="62">
        <v>375.1</v>
      </c>
      <c r="I165" s="82" t="e">
        <f>#REF!</f>
        <v>#REF!</v>
      </c>
      <c r="K165" s="12"/>
      <c r="M165" s="17">
        <v>537.14285714285722</v>
      </c>
    </row>
    <row r="166" spans="1:13" x14ac:dyDescent="0.3">
      <c r="A166" s="84" t="s">
        <v>165</v>
      </c>
      <c r="B166" s="61" t="s">
        <v>182</v>
      </c>
      <c r="C166" s="61" t="s">
        <v>314</v>
      </c>
      <c r="D166" s="84" t="s">
        <v>345</v>
      </c>
      <c r="E166" s="61" t="e">
        <f>#REF!</f>
        <v>#REF!</v>
      </c>
      <c r="F166" s="61"/>
      <c r="G166" s="61">
        <v>2006</v>
      </c>
      <c r="H166" s="62">
        <v>27.060000000000002</v>
      </c>
      <c r="I166" s="82" t="e">
        <f>#REF!</f>
        <v>#REF!</v>
      </c>
      <c r="K166" s="12"/>
      <c r="M166" s="17">
        <v>39.942857142857143</v>
      </c>
    </row>
    <row r="167" spans="1:13" x14ac:dyDescent="0.3">
      <c r="A167" s="84" t="s">
        <v>43</v>
      </c>
      <c r="B167" s="61" t="s">
        <v>182</v>
      </c>
      <c r="C167" s="61" t="s">
        <v>314</v>
      </c>
      <c r="D167" s="84" t="s">
        <v>346</v>
      </c>
      <c r="E167" s="61" t="e">
        <f>#REF!</f>
        <v>#REF!</v>
      </c>
      <c r="F167" s="61"/>
      <c r="G167" s="61">
        <v>1999</v>
      </c>
      <c r="H167" s="62">
        <v>37.510000000000005</v>
      </c>
      <c r="I167" s="82" t="e">
        <f>#REF!</f>
        <v>#REF!</v>
      </c>
      <c r="K167" s="12"/>
      <c r="M167" s="17">
        <v>54.871428571428581</v>
      </c>
    </row>
    <row r="168" spans="1:13" x14ac:dyDescent="0.3">
      <c r="A168" s="84" t="s">
        <v>43</v>
      </c>
      <c r="B168" s="61" t="s">
        <v>182</v>
      </c>
      <c r="C168" s="61" t="s">
        <v>314</v>
      </c>
      <c r="D168" s="84" t="s">
        <v>347</v>
      </c>
      <c r="E168" s="61" t="e">
        <f>#REF!</f>
        <v>#REF!</v>
      </c>
      <c r="F168" s="61"/>
      <c r="G168" s="61">
        <v>2007</v>
      </c>
      <c r="H168" s="62">
        <v>22.44</v>
      </c>
      <c r="I168" s="82" t="e">
        <f>#REF!</f>
        <v>#REF!</v>
      </c>
      <c r="K168" s="12"/>
      <c r="M168" s="17">
        <v>33.342857142857142</v>
      </c>
    </row>
    <row r="169" spans="1:13" x14ac:dyDescent="0.3">
      <c r="A169" s="84" t="s">
        <v>48</v>
      </c>
      <c r="B169" s="61" t="s">
        <v>182</v>
      </c>
      <c r="C169" s="61" t="s">
        <v>314</v>
      </c>
      <c r="D169" s="84" t="s">
        <v>348</v>
      </c>
      <c r="E169" s="61" t="e">
        <f>#REF!</f>
        <v>#REF!</v>
      </c>
      <c r="F169" s="61"/>
      <c r="G169" s="61">
        <v>2007</v>
      </c>
      <c r="H169" s="62">
        <v>35.75</v>
      </c>
      <c r="I169" s="82" t="e">
        <f>#REF!</f>
        <v>#REF!</v>
      </c>
      <c r="K169" s="12"/>
      <c r="M169" s="17">
        <v>52.357142857142861</v>
      </c>
    </row>
    <row r="170" spans="1:13" x14ac:dyDescent="0.3">
      <c r="A170" s="84" t="s">
        <v>48</v>
      </c>
      <c r="B170" s="61" t="s">
        <v>182</v>
      </c>
      <c r="C170" s="61" t="s">
        <v>314</v>
      </c>
      <c r="D170" s="84" t="s">
        <v>349</v>
      </c>
      <c r="E170" s="61" t="e">
        <f>#REF!</f>
        <v>#REF!</v>
      </c>
      <c r="F170" s="61"/>
      <c r="G170" s="61">
        <v>2006</v>
      </c>
      <c r="H170" s="62">
        <v>26.180000000000003</v>
      </c>
      <c r="I170" s="82" t="e">
        <f>#REF!</f>
        <v>#REF!</v>
      </c>
      <c r="K170" s="12"/>
      <c r="M170" s="17">
        <v>38.68571428571429</v>
      </c>
    </row>
    <row r="171" spans="1:13" x14ac:dyDescent="0.3">
      <c r="A171" s="84" t="s">
        <v>48</v>
      </c>
      <c r="B171" s="61" t="s">
        <v>182</v>
      </c>
      <c r="C171" s="61" t="s">
        <v>314</v>
      </c>
      <c r="D171" s="84" t="s">
        <v>350</v>
      </c>
      <c r="E171" s="61" t="e">
        <f>#REF!</f>
        <v>#REF!</v>
      </c>
      <c r="F171" s="61"/>
      <c r="G171" s="61">
        <v>2006</v>
      </c>
      <c r="H171" s="62">
        <v>38.610000000000007</v>
      </c>
      <c r="I171" s="82" t="e">
        <f>#REF!</f>
        <v>#REF!</v>
      </c>
      <c r="K171" s="12"/>
      <c r="M171" s="17">
        <v>56.442857142857157</v>
      </c>
    </row>
    <row r="172" spans="1:13" x14ac:dyDescent="0.3">
      <c r="A172" s="84" t="s">
        <v>48</v>
      </c>
      <c r="B172" s="61" t="s">
        <v>182</v>
      </c>
      <c r="C172" s="61" t="s">
        <v>314</v>
      </c>
      <c r="D172" s="84" t="s">
        <v>351</v>
      </c>
      <c r="E172" s="61" t="e">
        <f>#REF!</f>
        <v>#REF!</v>
      </c>
      <c r="F172" s="61"/>
      <c r="G172" s="61">
        <v>2007</v>
      </c>
      <c r="H172" s="62">
        <v>16.5</v>
      </c>
      <c r="I172" s="82" t="e">
        <f>#REF!</f>
        <v>#REF!</v>
      </c>
      <c r="K172" s="12"/>
      <c r="M172" s="17">
        <v>24.857142857142858</v>
      </c>
    </row>
    <row r="173" spans="1:13" x14ac:dyDescent="0.3">
      <c r="A173" s="65"/>
      <c r="B173" s="65"/>
      <c r="C173" s="65"/>
      <c r="D173" s="65"/>
      <c r="E173" s="65"/>
      <c r="F173" s="65"/>
      <c r="G173" s="65"/>
      <c r="H173" s="67"/>
      <c r="I173" s="83"/>
      <c r="K173" s="12"/>
    </row>
    <row r="174" spans="1:13" hidden="1" x14ac:dyDescent="0.3">
      <c r="A174" s="167" t="s">
        <v>175</v>
      </c>
      <c r="B174" s="167"/>
      <c r="C174" s="167"/>
      <c r="D174" s="167"/>
      <c r="E174" s="167"/>
      <c r="F174" s="167"/>
      <c r="G174" s="167"/>
      <c r="H174" s="167"/>
      <c r="I174" s="167"/>
      <c r="K174"/>
    </row>
    <row r="175" spans="1:13" hidden="1" x14ac:dyDescent="0.3">
      <c r="A175" s="167"/>
      <c r="B175" s="167"/>
      <c r="C175" s="167"/>
      <c r="D175" s="167"/>
      <c r="E175" s="167"/>
      <c r="F175" s="167"/>
      <c r="G175" s="167"/>
      <c r="H175" s="167"/>
      <c r="I175" s="167"/>
      <c r="K175"/>
    </row>
    <row r="176" spans="1:13" hidden="1" x14ac:dyDescent="0.3">
      <c r="A176" s="65" t="s">
        <v>176</v>
      </c>
      <c r="B176" s="65" t="s">
        <v>182</v>
      </c>
      <c r="C176" s="65"/>
      <c r="D176" s="65" t="s">
        <v>173</v>
      </c>
      <c r="E176" s="65">
        <v>2012</v>
      </c>
      <c r="F176" s="65">
        <v>2012</v>
      </c>
      <c r="G176" s="65">
        <v>2012</v>
      </c>
      <c r="H176" s="67"/>
      <c r="I176" s="83"/>
      <c r="K176" s="12"/>
    </row>
    <row r="177" spans="1:11" hidden="1" x14ac:dyDescent="0.3">
      <c r="A177" s="65" t="s">
        <v>41</v>
      </c>
      <c r="B177" s="65" t="s">
        <v>182</v>
      </c>
      <c r="C177" s="65"/>
      <c r="D177" s="65" t="s">
        <v>151</v>
      </c>
      <c r="E177" s="65">
        <v>2012</v>
      </c>
      <c r="F177" s="65">
        <v>2012</v>
      </c>
      <c r="G177" s="65">
        <v>2012</v>
      </c>
      <c r="H177" s="67"/>
      <c r="I177" s="83"/>
      <c r="K177" s="12"/>
    </row>
    <row r="178" spans="1:11" hidden="1" x14ac:dyDescent="0.3">
      <c r="A178" s="65" t="s">
        <v>127</v>
      </c>
      <c r="B178" s="65" t="s">
        <v>182</v>
      </c>
      <c r="C178" s="65"/>
      <c r="D178" s="65" t="s">
        <v>136</v>
      </c>
      <c r="E178" s="65">
        <v>2012</v>
      </c>
      <c r="F178" s="65">
        <v>2012</v>
      </c>
      <c r="G178" s="65">
        <v>2012</v>
      </c>
      <c r="H178" s="67"/>
      <c r="I178" s="83"/>
      <c r="K178" s="12"/>
    </row>
    <row r="179" spans="1:11" ht="15" hidden="1" customHeight="1" x14ac:dyDescent="0.3">
      <c r="A179" s="65" t="s">
        <v>127</v>
      </c>
      <c r="B179" s="65" t="s">
        <v>182</v>
      </c>
      <c r="C179" s="65"/>
      <c r="D179" s="65" t="s">
        <v>139</v>
      </c>
      <c r="E179" s="65">
        <v>2012</v>
      </c>
      <c r="F179" s="65">
        <v>2012</v>
      </c>
      <c r="G179" s="65">
        <v>2012</v>
      </c>
      <c r="H179" s="67"/>
      <c r="I179" s="83"/>
      <c r="K179" s="12"/>
    </row>
    <row r="180" spans="1:11" hidden="1" x14ac:dyDescent="0.3">
      <c r="A180" s="65" t="s">
        <v>41</v>
      </c>
      <c r="B180" s="65" t="s">
        <v>182</v>
      </c>
      <c r="C180" s="65"/>
      <c r="D180" s="65" t="s">
        <v>177</v>
      </c>
      <c r="E180" s="65">
        <v>2012</v>
      </c>
      <c r="F180" s="65">
        <v>2012</v>
      </c>
      <c r="G180" s="65">
        <v>2012</v>
      </c>
      <c r="H180" s="67"/>
      <c r="I180" s="83"/>
      <c r="K180" s="12"/>
    </row>
    <row r="181" spans="1:11" hidden="1" x14ac:dyDescent="0.3">
      <c r="A181" s="65"/>
      <c r="B181" s="65"/>
      <c r="C181" s="65"/>
      <c r="D181" s="65"/>
      <c r="E181" s="65"/>
      <c r="F181" s="65"/>
      <c r="G181" s="67"/>
      <c r="H181" s="65"/>
      <c r="I181" s="83"/>
    </row>
    <row r="182" spans="1:11" x14ac:dyDescent="0.3">
      <c r="A182" s="65"/>
      <c r="B182" s="65"/>
      <c r="C182" s="65"/>
      <c r="D182" s="65"/>
      <c r="E182" s="65"/>
      <c r="F182" s="65"/>
      <c r="G182" s="67"/>
      <c r="H182" s="65"/>
      <c r="I182" s="83"/>
    </row>
    <row r="183" spans="1:11" x14ac:dyDescent="0.3">
      <c r="A183" s="165" t="s">
        <v>370</v>
      </c>
      <c r="B183" s="165"/>
      <c r="C183" s="165"/>
      <c r="D183" s="165"/>
      <c r="E183" s="165"/>
      <c r="F183" s="165"/>
      <c r="G183" s="165"/>
      <c r="H183" s="165"/>
      <c r="I183" s="165"/>
    </row>
    <row r="184" spans="1:11" x14ac:dyDescent="0.3">
      <c r="A184" s="165"/>
      <c r="B184" s="165"/>
      <c r="C184" s="165"/>
      <c r="D184" s="165"/>
      <c r="E184" s="165"/>
      <c r="F184" s="165"/>
      <c r="G184" s="165"/>
      <c r="H184" s="165"/>
      <c r="I184" s="165"/>
    </row>
    <row r="185" spans="1:11" x14ac:dyDescent="0.3">
      <c r="A185" s="84" t="s">
        <v>376</v>
      </c>
      <c r="B185" s="61" t="s">
        <v>377</v>
      </c>
      <c r="C185" s="61" t="s">
        <v>314</v>
      </c>
      <c r="D185" s="84" t="s">
        <v>375</v>
      </c>
      <c r="E185" s="61"/>
      <c r="F185" s="69" t="s">
        <v>269</v>
      </c>
      <c r="G185" s="71">
        <v>16.47</v>
      </c>
      <c r="H185" s="61"/>
      <c r="I185" s="82" t="e">
        <f>#REF!</f>
        <v>#REF!</v>
      </c>
    </row>
    <row r="186" spans="1:11" x14ac:dyDescent="0.3">
      <c r="A186" s="84" t="s">
        <v>372</v>
      </c>
      <c r="B186" s="61" t="s">
        <v>377</v>
      </c>
      <c r="C186" s="61" t="s">
        <v>314</v>
      </c>
      <c r="D186" s="84" t="s">
        <v>375</v>
      </c>
      <c r="E186" s="61"/>
      <c r="F186" s="69" t="s">
        <v>269</v>
      </c>
      <c r="G186" s="71">
        <v>27.06</v>
      </c>
      <c r="H186" s="61"/>
      <c r="I186" s="82" t="e">
        <f>#REF!</f>
        <v>#REF!</v>
      </c>
    </row>
    <row r="187" spans="1:11" x14ac:dyDescent="0.3">
      <c r="A187" s="84" t="s">
        <v>372</v>
      </c>
      <c r="B187" s="61" t="s">
        <v>377</v>
      </c>
      <c r="C187" s="61" t="s">
        <v>315</v>
      </c>
      <c r="D187" s="84" t="s">
        <v>375</v>
      </c>
      <c r="E187" s="61"/>
      <c r="F187" s="69" t="s">
        <v>269</v>
      </c>
      <c r="G187" s="71">
        <v>33.75</v>
      </c>
      <c r="H187" s="61"/>
      <c r="I187" s="82" t="e">
        <f>#REF!</f>
        <v>#REF!</v>
      </c>
    </row>
    <row r="188" spans="1:11" x14ac:dyDescent="0.3">
      <c r="A188" s="84" t="s">
        <v>373</v>
      </c>
      <c r="B188" s="61" t="s">
        <v>377</v>
      </c>
      <c r="C188" s="61" t="s">
        <v>314</v>
      </c>
      <c r="D188" s="84" t="s">
        <v>375</v>
      </c>
      <c r="E188" s="61"/>
      <c r="F188" s="69" t="s">
        <v>269</v>
      </c>
      <c r="G188" s="71">
        <v>41.25</v>
      </c>
      <c r="H188" s="61"/>
      <c r="I188" s="82" t="e">
        <f>#REF!</f>
        <v>#REF!</v>
      </c>
    </row>
    <row r="189" spans="1:11" x14ac:dyDescent="0.3">
      <c r="A189" s="84"/>
      <c r="B189" s="61"/>
      <c r="C189" s="61"/>
      <c r="D189" s="84"/>
      <c r="E189" s="61"/>
      <c r="F189" s="69"/>
      <c r="G189" s="71"/>
      <c r="H189" s="61"/>
      <c r="I189" s="82"/>
    </row>
    <row r="190" spans="1:11" x14ac:dyDescent="0.3">
      <c r="A190" s="65"/>
      <c r="B190" s="65"/>
      <c r="C190" s="65"/>
      <c r="D190" s="65"/>
      <c r="E190" s="65"/>
      <c r="F190" s="65"/>
      <c r="G190" s="65"/>
      <c r="H190" s="65"/>
      <c r="I190" s="83"/>
    </row>
    <row r="191" spans="1:11" ht="15" customHeight="1" x14ac:dyDescent="0.3">
      <c r="A191" s="171" t="s">
        <v>221</v>
      </c>
      <c r="B191" s="171"/>
      <c r="C191" s="171"/>
      <c r="D191" s="171"/>
      <c r="E191" s="171"/>
      <c r="F191" s="171"/>
      <c r="G191" s="171"/>
      <c r="H191" s="171"/>
      <c r="I191" s="171"/>
    </row>
    <row r="192" spans="1:11" ht="15" customHeight="1" x14ac:dyDescent="0.3">
      <c r="A192" s="171"/>
      <c r="B192" s="171"/>
      <c r="C192" s="171"/>
      <c r="D192" s="171"/>
      <c r="E192" s="171"/>
      <c r="F192" s="171"/>
      <c r="G192" s="171"/>
      <c r="H192" s="171"/>
      <c r="I192" s="171"/>
    </row>
    <row r="193" spans="1:14" x14ac:dyDescent="0.3">
      <c r="A193" s="84" t="s">
        <v>245</v>
      </c>
      <c r="B193" s="61"/>
      <c r="C193" s="61" t="s">
        <v>352</v>
      </c>
      <c r="D193" s="84" t="s">
        <v>391</v>
      </c>
      <c r="E193" s="61"/>
      <c r="F193" s="69" t="s">
        <v>269</v>
      </c>
      <c r="G193" s="71">
        <v>16.47</v>
      </c>
      <c r="H193" s="61"/>
      <c r="I193" s="82" t="e">
        <f>#REF!</f>
        <v>#REF!</v>
      </c>
    </row>
    <row r="194" spans="1:14" x14ac:dyDescent="0.3">
      <c r="A194" s="84" t="s">
        <v>208</v>
      </c>
      <c r="B194" s="61"/>
      <c r="C194" s="61" t="s">
        <v>352</v>
      </c>
      <c r="D194" s="84" t="s">
        <v>357</v>
      </c>
      <c r="E194" s="61" t="s">
        <v>225</v>
      </c>
      <c r="F194" s="69" t="s">
        <v>269</v>
      </c>
      <c r="G194" s="71">
        <v>27.06</v>
      </c>
      <c r="H194" s="61"/>
      <c r="I194" s="82" t="e">
        <f>#REF!</f>
        <v>#REF!</v>
      </c>
    </row>
    <row r="195" spans="1:14" x14ac:dyDescent="0.3">
      <c r="A195" s="84" t="s">
        <v>208</v>
      </c>
      <c r="B195" s="61"/>
      <c r="C195" s="61" t="s">
        <v>352</v>
      </c>
      <c r="D195" s="84" t="s">
        <v>358</v>
      </c>
      <c r="E195" s="61" t="s">
        <v>226</v>
      </c>
      <c r="F195" s="69" t="s">
        <v>269</v>
      </c>
      <c r="G195" s="71">
        <v>33.75</v>
      </c>
      <c r="H195" s="61"/>
      <c r="I195" s="82" t="e">
        <f>#REF!</f>
        <v>#REF!</v>
      </c>
    </row>
    <row r="196" spans="1:14" x14ac:dyDescent="0.3">
      <c r="A196" s="84" t="s">
        <v>208</v>
      </c>
      <c r="B196" s="61"/>
      <c r="C196" s="61" t="s">
        <v>352</v>
      </c>
      <c r="D196" s="84" t="s">
        <v>359</v>
      </c>
      <c r="E196" s="61" t="s">
        <v>226</v>
      </c>
      <c r="F196" s="69" t="s">
        <v>269</v>
      </c>
      <c r="G196" s="71">
        <v>41.25</v>
      </c>
      <c r="H196" s="61"/>
      <c r="I196" s="82" t="e">
        <f>#REF!</f>
        <v>#REF!</v>
      </c>
    </row>
    <row r="197" spans="1:14" x14ac:dyDescent="0.3">
      <c r="A197" s="84" t="s">
        <v>208</v>
      </c>
      <c r="B197" s="61"/>
      <c r="C197" s="61" t="s">
        <v>352</v>
      </c>
      <c r="D197" s="84" t="s">
        <v>360</v>
      </c>
      <c r="E197" s="61" t="s">
        <v>227</v>
      </c>
      <c r="F197" s="69" t="s">
        <v>269</v>
      </c>
      <c r="G197" s="71">
        <v>68.75</v>
      </c>
      <c r="H197" s="61"/>
      <c r="I197" s="82" t="e">
        <f>#REF!</f>
        <v>#REF!</v>
      </c>
    </row>
    <row r="198" spans="1:14" x14ac:dyDescent="0.3">
      <c r="A198" s="84" t="s">
        <v>208</v>
      </c>
      <c r="B198" s="61"/>
      <c r="C198" s="61" t="s">
        <v>352</v>
      </c>
      <c r="D198" s="84" t="s">
        <v>361</v>
      </c>
      <c r="E198" s="61" t="s">
        <v>229</v>
      </c>
      <c r="F198" s="69" t="s">
        <v>269</v>
      </c>
      <c r="G198" s="71">
        <v>120</v>
      </c>
      <c r="H198" s="61"/>
      <c r="I198" s="82" t="e">
        <f>#REF!</f>
        <v>#REF!</v>
      </c>
    </row>
    <row r="199" spans="1:14" x14ac:dyDescent="0.3">
      <c r="A199" s="84" t="s">
        <v>215</v>
      </c>
      <c r="B199" s="61"/>
      <c r="C199" s="61" t="s">
        <v>352</v>
      </c>
      <c r="D199" s="84" t="s">
        <v>362</v>
      </c>
      <c r="E199" s="72" t="s">
        <v>228</v>
      </c>
      <c r="F199" s="69" t="s">
        <v>269</v>
      </c>
      <c r="G199" s="71">
        <v>192.31</v>
      </c>
      <c r="H199" s="61"/>
      <c r="I199" s="82" t="e">
        <f>#REF!</f>
        <v>#REF!</v>
      </c>
    </row>
    <row r="200" spans="1:14" x14ac:dyDescent="0.3">
      <c r="A200" s="93"/>
      <c r="B200" s="65"/>
      <c r="C200" s="65"/>
      <c r="D200" s="93"/>
      <c r="E200" s="65"/>
      <c r="F200" s="65"/>
      <c r="G200" s="73"/>
      <c r="H200" s="65"/>
      <c r="I200" s="83"/>
    </row>
    <row r="201" spans="1:14" s="3" customFormat="1" hidden="1" x14ac:dyDescent="0.3">
      <c r="A201" s="12" t="s">
        <v>219</v>
      </c>
      <c r="B201" s="12" t="s">
        <v>222</v>
      </c>
      <c r="C201" s="12"/>
      <c r="D201" s="12" t="s">
        <v>220</v>
      </c>
      <c r="E201" s="12"/>
      <c r="F201" s="12"/>
      <c r="G201" s="17">
        <v>10</v>
      </c>
      <c r="H201" s="12"/>
      <c r="I201" s="74">
        <v>44.004285714285714</v>
      </c>
      <c r="K201" s="17"/>
      <c r="L201"/>
      <c r="M201" s="17"/>
      <c r="N201"/>
    </row>
  </sheetData>
  <mergeCells count="18">
    <mergeCell ref="A100:I101"/>
    <mergeCell ref="A104:I105"/>
    <mergeCell ref="A111:I112"/>
    <mergeCell ref="A174:I175"/>
    <mergeCell ref="A191:I192"/>
    <mergeCell ref="A183:I184"/>
    <mergeCell ref="A86:I87"/>
    <mergeCell ref="A2:I2"/>
    <mergeCell ref="A5:I5"/>
    <mergeCell ref="A7:I7"/>
    <mergeCell ref="A9:I9"/>
    <mergeCell ref="A13:I13"/>
    <mergeCell ref="A18:I18"/>
    <mergeCell ref="A23:I23"/>
    <mergeCell ref="A25:I25"/>
    <mergeCell ref="A30:I31"/>
    <mergeCell ref="A50:I51"/>
    <mergeCell ref="A78:I79"/>
  </mergeCells>
  <pageMargins left="0.70866141732283472" right="0.70866141732283472" top="0.74803149606299213" bottom="0.74803149606299213" header="0.31496062992125984" footer="0.31496062992125984"/>
  <pageSetup paperSize="9" scale="55" fitToHeight="0" orientation="portrait" r:id="rId1"/>
  <headerFooter>
    <oddFooter>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201"/>
  <sheetViews>
    <sheetView topLeftCell="A25" workbookViewId="0">
      <selection activeCell="I3" sqref="I3"/>
    </sheetView>
  </sheetViews>
  <sheetFormatPr defaultColWidth="11.44140625" defaultRowHeight="14.4" x14ac:dyDescent="0.3"/>
  <cols>
    <col min="1" max="1" width="28.6640625" style="12" customWidth="1"/>
    <col min="2" max="3" width="12.6640625" style="12" customWidth="1"/>
    <col min="4" max="4" width="47.6640625" style="12" customWidth="1"/>
    <col min="5" max="5" width="17.33203125" style="12" customWidth="1"/>
    <col min="6" max="6" width="22.6640625" style="12" customWidth="1"/>
    <col min="7" max="7" width="11.44140625" style="12" hidden="1" customWidth="1"/>
    <col min="8" max="8" width="15.33203125" style="12" hidden="1" customWidth="1"/>
    <col min="9" max="9" width="16.5546875" style="36" customWidth="1"/>
    <col min="10" max="10" width="11.44140625" style="3"/>
    <col min="11" max="11" width="16.5546875" style="17" hidden="1" customWidth="1"/>
    <col min="12" max="12" width="0" hidden="1" customWidth="1"/>
    <col min="13" max="13" width="16.5546875" style="17" hidden="1" customWidth="1"/>
  </cols>
  <sheetData>
    <row r="1" spans="1:15" ht="20.25" customHeight="1" x14ac:dyDescent="0.3"/>
    <row r="2" spans="1:15" ht="45" customHeight="1" x14ac:dyDescent="0.3">
      <c r="A2" s="154"/>
      <c r="B2" s="154"/>
      <c r="C2" s="154"/>
      <c r="D2" s="154"/>
      <c r="E2" s="154"/>
      <c r="F2" s="154"/>
      <c r="G2" s="154"/>
      <c r="H2" s="154"/>
      <c r="I2" s="154"/>
      <c r="K2"/>
      <c r="M2" s="12"/>
    </row>
    <row r="3" spans="1:15" ht="15" customHeight="1" x14ac:dyDescent="0.3">
      <c r="A3" s="49" t="s">
        <v>244</v>
      </c>
      <c r="B3" s="42"/>
      <c r="C3" s="42"/>
      <c r="D3" s="42"/>
      <c r="E3" s="42"/>
      <c r="F3" s="42"/>
      <c r="G3" s="42"/>
      <c r="H3" s="42"/>
      <c r="I3" s="102" t="s">
        <v>392</v>
      </c>
      <c r="K3"/>
      <c r="M3" s="12"/>
    </row>
    <row r="4" spans="1:15" ht="15" customHeight="1" x14ac:dyDescent="0.3">
      <c r="D4" s="42"/>
      <c r="E4" s="42"/>
      <c r="F4" s="42"/>
      <c r="G4" s="42"/>
      <c r="H4" s="42"/>
      <c r="K4"/>
      <c r="M4" s="12"/>
    </row>
    <row r="5" spans="1:15" ht="20.100000000000001" customHeight="1" x14ac:dyDescent="0.35">
      <c r="A5" s="168" t="s">
        <v>190</v>
      </c>
      <c r="B5" s="168"/>
      <c r="C5" s="168"/>
      <c r="D5" s="168"/>
      <c r="E5" s="168"/>
      <c r="F5" s="168"/>
      <c r="G5" s="168"/>
      <c r="H5" s="168"/>
      <c r="I5" s="168"/>
      <c r="J5" s="22"/>
      <c r="K5" s="23"/>
      <c r="L5" s="23"/>
      <c r="M5" s="24"/>
      <c r="N5" s="23"/>
      <c r="O5" s="23"/>
    </row>
    <row r="6" spans="1:15" ht="20.100000000000001" customHeight="1" x14ac:dyDescent="0.35">
      <c r="A6" s="21"/>
      <c r="B6" s="21"/>
      <c r="C6" s="21"/>
      <c r="D6" s="21"/>
      <c r="E6" s="21"/>
      <c r="F6" s="21"/>
      <c r="G6" s="21"/>
      <c r="H6" s="21"/>
      <c r="I6" s="38"/>
      <c r="J6" s="22"/>
      <c r="K6" s="23"/>
      <c r="L6" s="23"/>
      <c r="M6" s="24"/>
      <c r="N6" s="23"/>
      <c r="O6" s="23"/>
    </row>
    <row r="7" spans="1:15" s="3" customFormat="1" ht="198" customHeight="1" x14ac:dyDescent="0.35">
      <c r="A7" s="169" t="s">
        <v>249</v>
      </c>
      <c r="B7" s="169"/>
      <c r="C7" s="169"/>
      <c r="D7" s="169"/>
      <c r="E7" s="169"/>
      <c r="F7" s="169"/>
      <c r="G7" s="169"/>
      <c r="H7" s="169"/>
      <c r="I7" s="169"/>
      <c r="J7" s="22"/>
      <c r="K7" s="22"/>
      <c r="L7" s="22"/>
      <c r="M7" s="43"/>
      <c r="N7" s="43"/>
      <c r="O7" s="22"/>
    </row>
    <row r="8" spans="1:15" ht="15" customHeight="1" x14ac:dyDescent="0.3">
      <c r="A8" s="42"/>
      <c r="B8" s="42"/>
      <c r="C8" s="42"/>
      <c r="D8" s="42"/>
      <c r="E8" s="42"/>
      <c r="F8" s="42"/>
      <c r="G8" s="42"/>
      <c r="H8" s="42"/>
      <c r="I8" s="37"/>
      <c r="K8"/>
      <c r="M8" s="12"/>
    </row>
    <row r="9" spans="1:15" ht="20.100000000000001" customHeight="1" x14ac:dyDescent="0.35">
      <c r="A9" s="168" t="s">
        <v>192</v>
      </c>
      <c r="B9" s="168"/>
      <c r="C9" s="168"/>
      <c r="D9" s="168"/>
      <c r="E9" s="168"/>
      <c r="F9" s="168"/>
      <c r="G9" s="168"/>
      <c r="H9" s="168"/>
      <c r="I9" s="168"/>
      <c r="J9" s="22"/>
      <c r="K9" s="23"/>
      <c r="L9" s="23"/>
      <c r="M9" s="24"/>
      <c r="N9" s="23"/>
      <c r="O9" s="23"/>
    </row>
    <row r="10" spans="1:15" ht="15" customHeight="1" x14ac:dyDescent="0.35">
      <c r="A10" s="20"/>
      <c r="B10" s="20"/>
      <c r="C10" s="20"/>
      <c r="D10" s="20"/>
      <c r="E10" s="20"/>
      <c r="F10" s="20"/>
      <c r="G10" s="20"/>
      <c r="H10" s="20"/>
      <c r="I10" s="39"/>
      <c r="J10" s="22"/>
      <c r="K10" s="23"/>
      <c r="L10" s="23"/>
      <c r="M10" s="24"/>
      <c r="N10" s="23"/>
      <c r="O10" s="23"/>
    </row>
    <row r="11" spans="1:15" ht="15" customHeight="1" x14ac:dyDescent="0.3">
      <c r="A11" s="51" t="s">
        <v>191</v>
      </c>
      <c r="B11" s="1"/>
      <c r="C11" s="1"/>
      <c r="D11" s="1"/>
      <c r="E11" s="1"/>
      <c r="F11" s="1"/>
      <c r="G11" s="1"/>
      <c r="H11" s="1"/>
      <c r="I11" s="40"/>
      <c r="K11"/>
      <c r="M11" s="12"/>
    </row>
    <row r="12" spans="1:15" ht="15" customHeight="1" x14ac:dyDescent="0.3">
      <c r="A12" s="1"/>
      <c r="B12" s="1"/>
      <c r="C12" s="1"/>
      <c r="D12" s="1"/>
      <c r="E12" s="1"/>
      <c r="F12" s="1"/>
      <c r="G12" s="1"/>
      <c r="H12" s="1"/>
      <c r="I12" s="40"/>
      <c r="K12"/>
      <c r="M12" s="12"/>
    </row>
    <row r="13" spans="1:15" ht="20.100000000000001" customHeight="1" x14ac:dyDescent="0.35">
      <c r="A13" s="170" t="s">
        <v>193</v>
      </c>
      <c r="B13" s="170"/>
      <c r="C13" s="170"/>
      <c r="D13" s="170"/>
      <c r="E13" s="170"/>
      <c r="F13" s="170"/>
      <c r="G13" s="170"/>
      <c r="H13" s="170"/>
      <c r="I13" s="170"/>
      <c r="J13" s="22"/>
      <c r="K13" s="23"/>
      <c r="L13" s="23"/>
      <c r="M13" s="24"/>
      <c r="N13" s="23"/>
      <c r="O13" s="23"/>
    </row>
    <row r="14" spans="1:15" ht="9.9" customHeight="1" x14ac:dyDescent="0.3">
      <c r="A14" s="52"/>
      <c r="B14" s="52"/>
      <c r="C14" s="52"/>
      <c r="D14" s="52"/>
      <c r="E14" s="52"/>
      <c r="F14" s="52"/>
      <c r="G14" s="52"/>
      <c r="H14" s="52"/>
      <c r="I14" s="54"/>
      <c r="K14"/>
      <c r="M14" s="12"/>
    </row>
    <row r="15" spans="1:15" ht="15" customHeight="1" x14ac:dyDescent="0.3">
      <c r="A15" s="51" t="s">
        <v>194</v>
      </c>
      <c r="B15" s="52"/>
      <c r="C15" s="52"/>
      <c r="D15" s="52"/>
      <c r="E15" s="52"/>
      <c r="F15" s="52"/>
      <c r="G15" s="52"/>
      <c r="H15" s="52"/>
      <c r="I15" s="54"/>
      <c r="K15"/>
      <c r="M15" s="12"/>
    </row>
    <row r="16" spans="1:15" ht="15" customHeight="1" x14ac:dyDescent="0.3">
      <c r="A16" s="51" t="s">
        <v>200</v>
      </c>
      <c r="B16" s="52"/>
      <c r="C16" s="52"/>
      <c r="D16" s="52"/>
      <c r="E16" s="52"/>
      <c r="F16" s="52"/>
      <c r="G16" s="52"/>
      <c r="H16" s="52"/>
      <c r="I16" s="54"/>
      <c r="K16"/>
      <c r="M16" s="12"/>
    </row>
    <row r="17" spans="1:15" ht="15" customHeight="1" x14ac:dyDescent="0.3">
      <c r="A17" s="52"/>
      <c r="B17" s="52"/>
      <c r="C17" s="52"/>
      <c r="D17" s="52"/>
      <c r="E17" s="52"/>
      <c r="F17" s="52"/>
      <c r="G17" s="52"/>
      <c r="H17" s="52"/>
      <c r="I17" s="54"/>
      <c r="K17"/>
      <c r="M17" s="12"/>
    </row>
    <row r="18" spans="1:15" ht="15" customHeight="1" x14ac:dyDescent="0.3">
      <c r="A18" s="170" t="s">
        <v>195</v>
      </c>
      <c r="B18" s="170"/>
      <c r="C18" s="170"/>
      <c r="D18" s="170"/>
      <c r="E18" s="170"/>
      <c r="F18" s="170"/>
      <c r="G18" s="170"/>
      <c r="H18" s="170"/>
      <c r="I18" s="170"/>
      <c r="K18"/>
      <c r="M18" s="12"/>
    </row>
    <row r="19" spans="1:15" ht="9.9" customHeight="1" x14ac:dyDescent="0.3">
      <c r="A19" s="52"/>
      <c r="B19" s="52"/>
      <c r="C19" s="52"/>
      <c r="D19" s="52"/>
      <c r="E19" s="52"/>
      <c r="F19" s="52"/>
      <c r="G19" s="52"/>
      <c r="H19" s="52"/>
      <c r="I19" s="54"/>
      <c r="K19"/>
      <c r="M19" s="12"/>
    </row>
    <row r="20" spans="1:15" ht="15" customHeight="1" x14ac:dyDescent="0.3">
      <c r="A20" s="51" t="s">
        <v>201</v>
      </c>
      <c r="B20" s="52"/>
      <c r="C20" s="52"/>
      <c r="D20" s="52"/>
      <c r="E20" s="52"/>
      <c r="F20" s="52"/>
      <c r="G20" s="52"/>
      <c r="H20" s="52"/>
      <c r="I20" s="54"/>
      <c r="K20"/>
      <c r="M20" s="12"/>
    </row>
    <row r="21" spans="1:15" ht="15" customHeight="1" x14ac:dyDescent="0.3">
      <c r="A21" s="51" t="s">
        <v>197</v>
      </c>
      <c r="B21" s="52"/>
      <c r="C21" s="52"/>
      <c r="D21" s="52"/>
      <c r="E21" s="52"/>
      <c r="F21" s="52"/>
      <c r="G21" s="52"/>
      <c r="H21" s="52"/>
      <c r="I21" s="54"/>
      <c r="K21"/>
      <c r="M21" s="12"/>
    </row>
    <row r="22" spans="1:15" ht="15" customHeight="1" x14ac:dyDescent="0.3">
      <c r="A22" s="52"/>
      <c r="B22" s="52"/>
      <c r="C22" s="52"/>
      <c r="D22" s="52"/>
      <c r="E22" s="52"/>
      <c r="F22" s="52"/>
      <c r="G22" s="52"/>
      <c r="H22" s="52"/>
      <c r="I22" s="54"/>
      <c r="K22"/>
      <c r="M22" s="12"/>
    </row>
    <row r="23" spans="1:15" ht="15" customHeight="1" x14ac:dyDescent="0.3">
      <c r="A23" s="170" t="s">
        <v>246</v>
      </c>
      <c r="B23" s="170"/>
      <c r="C23" s="170"/>
      <c r="D23" s="170"/>
      <c r="E23" s="170"/>
      <c r="F23" s="170"/>
      <c r="G23" s="170"/>
      <c r="H23" s="170"/>
      <c r="I23" s="170"/>
      <c r="K23"/>
      <c r="M23" s="12"/>
    </row>
    <row r="24" spans="1:15" ht="9.9" customHeight="1" x14ac:dyDescent="0.3">
      <c r="A24" s="52"/>
      <c r="B24" s="52"/>
      <c r="C24" s="52"/>
      <c r="D24" s="52"/>
      <c r="E24" s="52"/>
      <c r="F24" s="52"/>
      <c r="G24" s="52"/>
      <c r="H24" s="52"/>
      <c r="I24" s="54"/>
      <c r="K24"/>
      <c r="M24" s="12"/>
    </row>
    <row r="25" spans="1:15" ht="15" customHeight="1" x14ac:dyDescent="0.3">
      <c r="A25" s="172" t="s">
        <v>247</v>
      </c>
      <c r="B25" s="172"/>
      <c r="C25" s="172"/>
      <c r="D25" s="172"/>
      <c r="E25" s="172"/>
      <c r="F25" s="172"/>
      <c r="G25" s="172"/>
      <c r="H25" s="172"/>
      <c r="I25" s="172"/>
      <c r="K25"/>
      <c r="M25" s="12"/>
    </row>
    <row r="26" spans="1:15" ht="15" customHeight="1" x14ac:dyDescent="0.3">
      <c r="A26" s="51" t="s">
        <v>248</v>
      </c>
      <c r="B26" s="55"/>
      <c r="C26" s="55"/>
      <c r="D26" s="55"/>
      <c r="E26" s="55"/>
      <c r="F26" s="55"/>
      <c r="G26" s="55"/>
      <c r="H26" s="55"/>
      <c r="I26" s="55"/>
      <c r="K26"/>
      <c r="M26" s="12"/>
    </row>
    <row r="27" spans="1:15" ht="11.25" customHeight="1" x14ac:dyDescent="0.3">
      <c r="A27" s="55"/>
      <c r="B27" s="55"/>
      <c r="C27" s="55"/>
      <c r="D27" s="55"/>
      <c r="E27" s="55"/>
      <c r="F27" s="55"/>
      <c r="G27" s="55"/>
      <c r="H27" s="55"/>
      <c r="I27" s="55"/>
      <c r="K27"/>
      <c r="M27" s="12"/>
    </row>
    <row r="28" spans="1:15" s="25" customFormat="1" ht="50.1" customHeight="1" thickBot="1" x14ac:dyDescent="0.4">
      <c r="A28" s="56" t="s">
        <v>256</v>
      </c>
      <c r="B28" s="56" t="s">
        <v>181</v>
      </c>
      <c r="C28" s="56" t="s">
        <v>255</v>
      </c>
      <c r="D28" s="56" t="s">
        <v>257</v>
      </c>
      <c r="E28" s="56" t="s">
        <v>8</v>
      </c>
      <c r="F28" s="56" t="s">
        <v>270</v>
      </c>
      <c r="G28" s="58" t="s">
        <v>3</v>
      </c>
      <c r="H28" s="58" t="s">
        <v>0</v>
      </c>
      <c r="I28" s="59" t="s">
        <v>202</v>
      </c>
      <c r="J28" s="26"/>
      <c r="K28" s="26" t="s">
        <v>0</v>
      </c>
      <c r="L28" s="27"/>
      <c r="M28" s="28"/>
      <c r="N28" s="27"/>
      <c r="O28" s="27"/>
    </row>
    <row r="29" spans="1:15" s="1" customFormat="1" x14ac:dyDescent="0.3">
      <c r="A29" s="52"/>
      <c r="B29" s="52"/>
      <c r="C29" s="52"/>
      <c r="D29" s="52"/>
      <c r="E29" s="52"/>
      <c r="F29" s="52"/>
      <c r="G29" s="60"/>
      <c r="H29" s="60"/>
      <c r="I29" s="54"/>
      <c r="J29" s="2"/>
      <c r="K29" s="16"/>
      <c r="M29" s="18"/>
    </row>
    <row r="30" spans="1:15" ht="18" x14ac:dyDescent="0.3">
      <c r="A30" s="163" t="s">
        <v>61</v>
      </c>
      <c r="B30" s="163"/>
      <c r="C30" s="163"/>
      <c r="D30" s="164"/>
      <c r="E30" s="164"/>
      <c r="F30" s="164"/>
      <c r="G30" s="164"/>
      <c r="H30" s="164"/>
      <c r="I30" s="164"/>
      <c r="K30"/>
      <c r="M30" s="19"/>
    </row>
    <row r="31" spans="1:15" x14ac:dyDescent="0.3">
      <c r="A31" s="164"/>
      <c r="B31" s="164"/>
      <c r="C31" s="164"/>
      <c r="D31" s="164"/>
      <c r="E31" s="164"/>
      <c r="F31" s="164"/>
      <c r="G31" s="164"/>
      <c r="H31" s="164"/>
      <c r="I31" s="164"/>
      <c r="K31"/>
      <c r="M31" s="12"/>
    </row>
    <row r="32" spans="1:15" x14ac:dyDescent="0.3">
      <c r="A32" s="84" t="s">
        <v>254</v>
      </c>
      <c r="B32" s="61" t="s">
        <v>180</v>
      </c>
      <c r="C32" s="61" t="s">
        <v>314</v>
      </c>
      <c r="D32" s="84" t="s">
        <v>2</v>
      </c>
      <c r="E32" s="61" t="e">
        <f>#REF!</f>
        <v>#REF!</v>
      </c>
      <c r="F32" s="61"/>
      <c r="G32" s="61">
        <v>2011</v>
      </c>
      <c r="H32" s="62">
        <v>4.3099999999999996</v>
      </c>
      <c r="I32" s="63" t="e">
        <f>#REF!</f>
        <v>#REF!</v>
      </c>
      <c r="K32" s="12" t="s">
        <v>4</v>
      </c>
      <c r="M32" s="17">
        <v>7.4428571428571431</v>
      </c>
    </row>
    <row r="33" spans="1:13" x14ac:dyDescent="0.3">
      <c r="A33" s="84" t="s">
        <v>6</v>
      </c>
      <c r="B33" s="61" t="s">
        <v>180</v>
      </c>
      <c r="C33" s="61" t="s">
        <v>314</v>
      </c>
      <c r="D33" s="84" t="s">
        <v>258</v>
      </c>
      <c r="E33" s="61" t="e">
        <f>#REF!</f>
        <v>#REF!</v>
      </c>
      <c r="F33" s="61"/>
      <c r="G33" s="61">
        <v>2012</v>
      </c>
      <c r="H33" s="62">
        <v>5.55</v>
      </c>
      <c r="I33" s="63" t="e">
        <f>#REF!</f>
        <v>#REF!</v>
      </c>
      <c r="K33" s="12" t="s">
        <v>7</v>
      </c>
      <c r="M33" s="17">
        <v>9.2142857142857153</v>
      </c>
    </row>
    <row r="34" spans="1:13" x14ac:dyDescent="0.3">
      <c r="A34" s="84" t="s">
        <v>388</v>
      </c>
      <c r="B34" s="61" t="s">
        <v>180</v>
      </c>
      <c r="C34" s="61" t="s">
        <v>314</v>
      </c>
      <c r="D34" s="84" t="s">
        <v>389</v>
      </c>
      <c r="E34" s="61" t="e">
        <f>#REF!</f>
        <v>#REF!</v>
      </c>
      <c r="F34" s="69" t="s">
        <v>269</v>
      </c>
      <c r="G34" s="61"/>
      <c r="H34" s="62"/>
      <c r="I34" s="63" t="e">
        <f>#REF!</f>
        <v>#REF!</v>
      </c>
      <c r="K34" s="12"/>
    </row>
    <row r="35" spans="1:13" x14ac:dyDescent="0.3">
      <c r="A35" s="84" t="s">
        <v>89</v>
      </c>
      <c r="B35" s="61" t="s">
        <v>180</v>
      </c>
      <c r="C35" s="61" t="s">
        <v>314</v>
      </c>
      <c r="D35" s="84" t="s">
        <v>259</v>
      </c>
      <c r="E35" s="61" t="e">
        <f>#REF!</f>
        <v>#REF!</v>
      </c>
      <c r="F35" s="69" t="s">
        <v>269</v>
      </c>
      <c r="G35" s="61">
        <v>2011</v>
      </c>
      <c r="H35" s="62">
        <v>4</v>
      </c>
      <c r="I35" s="63" t="e">
        <f>#REF!</f>
        <v>#REF!</v>
      </c>
      <c r="K35" s="12">
        <v>600</v>
      </c>
      <c r="M35" s="17">
        <v>7.0000000000000009</v>
      </c>
    </row>
    <row r="36" spans="1:13" x14ac:dyDescent="0.3">
      <c r="A36" s="84" t="s">
        <v>378</v>
      </c>
      <c r="B36" s="61" t="s">
        <v>180</v>
      </c>
      <c r="C36" s="61" t="s">
        <v>314</v>
      </c>
      <c r="D36" s="84" t="s">
        <v>260</v>
      </c>
      <c r="E36" s="61" t="e">
        <f>#REF!</f>
        <v>#REF!</v>
      </c>
      <c r="F36" s="61"/>
      <c r="G36" s="61">
        <v>2011</v>
      </c>
      <c r="H36" s="62">
        <v>14.5</v>
      </c>
      <c r="I36" s="63" t="e">
        <f>#REF!</f>
        <v>#REF!</v>
      </c>
      <c r="K36" s="12">
        <v>150</v>
      </c>
      <c r="M36" s="17">
        <v>22.000000000000004</v>
      </c>
    </row>
    <row r="37" spans="1:13" x14ac:dyDescent="0.3">
      <c r="A37" s="84" t="s">
        <v>73</v>
      </c>
      <c r="B37" s="61" t="s">
        <v>180</v>
      </c>
      <c r="C37" s="61" t="s">
        <v>314</v>
      </c>
      <c r="D37" s="84" t="s">
        <v>261</v>
      </c>
      <c r="E37" s="61" t="e">
        <f>#REF!</f>
        <v>#REF!</v>
      </c>
      <c r="F37" s="61"/>
      <c r="G37" s="61">
        <v>2011</v>
      </c>
      <c r="H37" s="62">
        <v>15.27</v>
      </c>
      <c r="I37" s="63" t="e">
        <f>#REF!</f>
        <v>#REF!</v>
      </c>
      <c r="K37" s="12">
        <v>500</v>
      </c>
      <c r="M37" s="17">
        <v>23.099999999999998</v>
      </c>
    </row>
    <row r="38" spans="1:13" x14ac:dyDescent="0.3">
      <c r="A38" s="84" t="s">
        <v>252</v>
      </c>
      <c r="B38" s="61" t="s">
        <v>180</v>
      </c>
      <c r="C38" s="61" t="s">
        <v>314</v>
      </c>
      <c r="D38" s="84" t="s">
        <v>262</v>
      </c>
      <c r="E38" s="61" t="e">
        <f>#REF!</f>
        <v>#REF!</v>
      </c>
      <c r="F38" s="69" t="s">
        <v>269</v>
      </c>
      <c r="G38" s="61">
        <v>2010</v>
      </c>
      <c r="H38" s="62">
        <v>5.2</v>
      </c>
      <c r="I38" s="63" t="e">
        <f>#REF!</f>
        <v>#REF!</v>
      </c>
      <c r="K38" s="12">
        <v>600</v>
      </c>
      <c r="M38" s="17">
        <v>8.7142857142857153</v>
      </c>
    </row>
    <row r="39" spans="1:13" x14ac:dyDescent="0.3">
      <c r="A39" s="84" t="s">
        <v>90</v>
      </c>
      <c r="B39" s="61" t="s">
        <v>180</v>
      </c>
      <c r="C39" s="61" t="s">
        <v>314</v>
      </c>
      <c r="D39" s="84" t="s">
        <v>263</v>
      </c>
      <c r="E39" s="61" t="e">
        <f>#REF!</f>
        <v>#REF!</v>
      </c>
      <c r="F39" s="61"/>
      <c r="G39" s="61">
        <v>2011</v>
      </c>
      <c r="H39" s="62">
        <v>29.34</v>
      </c>
      <c r="I39" s="63" t="e">
        <f>#REF!</f>
        <v>#REF!</v>
      </c>
      <c r="K39" s="12">
        <v>200</v>
      </c>
      <c r="M39" s="17">
        <v>43.2</v>
      </c>
    </row>
    <row r="40" spans="1:13" x14ac:dyDescent="0.3">
      <c r="A40" s="84" t="s">
        <v>254</v>
      </c>
      <c r="B40" s="61" t="s">
        <v>182</v>
      </c>
      <c r="C40" s="61" t="s">
        <v>314</v>
      </c>
      <c r="D40" s="84" t="s">
        <v>2</v>
      </c>
      <c r="E40" s="61" t="e">
        <f>#REF!</f>
        <v>#REF!</v>
      </c>
      <c r="F40" s="61"/>
      <c r="G40" s="61">
        <v>2009</v>
      </c>
      <c r="H40" s="62">
        <v>4.24</v>
      </c>
      <c r="I40" s="63" t="e">
        <f>#REF!</f>
        <v>#REF!</v>
      </c>
      <c r="K40" s="12" t="s">
        <v>4</v>
      </c>
      <c r="M40" s="17">
        <v>7.3428571428571443</v>
      </c>
    </row>
    <row r="41" spans="1:13" x14ac:dyDescent="0.3">
      <c r="A41" s="84" t="s">
        <v>254</v>
      </c>
      <c r="B41" s="61" t="s">
        <v>182</v>
      </c>
      <c r="C41" s="61" t="s">
        <v>314</v>
      </c>
      <c r="D41" s="84" t="s">
        <v>380</v>
      </c>
      <c r="E41" s="61" t="e">
        <f>#REF!</f>
        <v>#REF!</v>
      </c>
      <c r="F41" s="69" t="s">
        <v>269</v>
      </c>
      <c r="G41" s="61">
        <v>2010</v>
      </c>
      <c r="H41" s="62">
        <v>8.1</v>
      </c>
      <c r="I41" s="63" t="e">
        <f>#REF!</f>
        <v>#REF!</v>
      </c>
      <c r="K41" s="12"/>
    </row>
    <row r="42" spans="1:13" x14ac:dyDescent="0.3">
      <c r="A42" s="84" t="s">
        <v>252</v>
      </c>
      <c r="B42" s="61" t="s">
        <v>182</v>
      </c>
      <c r="C42" s="61" t="s">
        <v>314</v>
      </c>
      <c r="D42" s="84" t="s">
        <v>262</v>
      </c>
      <c r="E42" s="61" t="e">
        <f>#REF!</f>
        <v>#REF!</v>
      </c>
      <c r="F42" s="69" t="s">
        <v>269</v>
      </c>
      <c r="G42" s="61">
        <v>2010</v>
      </c>
      <c r="H42" s="62">
        <v>8.1</v>
      </c>
      <c r="I42" s="63" t="e">
        <f>#REF!</f>
        <v>#REF!</v>
      </c>
      <c r="K42" s="12">
        <v>600</v>
      </c>
      <c r="M42" s="17">
        <v>12.857142857142858</v>
      </c>
    </row>
    <row r="43" spans="1:13" x14ac:dyDescent="0.3">
      <c r="A43" s="84" t="s">
        <v>251</v>
      </c>
      <c r="B43" s="61" t="s">
        <v>182</v>
      </c>
      <c r="C43" s="61" t="s">
        <v>314</v>
      </c>
      <c r="D43" s="84" t="s">
        <v>264</v>
      </c>
      <c r="E43" s="61" t="e">
        <f>#REF!</f>
        <v>#REF!</v>
      </c>
      <c r="F43" s="69" t="s">
        <v>269</v>
      </c>
      <c r="G43" s="61">
        <v>2011</v>
      </c>
      <c r="H43" s="62">
        <v>6.05</v>
      </c>
      <c r="I43" s="63" t="e">
        <f>#REF!</f>
        <v>#REF!</v>
      </c>
      <c r="K43" s="12">
        <v>600</v>
      </c>
      <c r="M43" s="17">
        <v>9.9285714285714288</v>
      </c>
    </row>
    <row r="44" spans="1:13" x14ac:dyDescent="0.3">
      <c r="A44" s="84" t="s">
        <v>253</v>
      </c>
      <c r="B44" s="61" t="s">
        <v>182</v>
      </c>
      <c r="C44" s="61" t="s">
        <v>314</v>
      </c>
      <c r="D44" s="84" t="s">
        <v>265</v>
      </c>
      <c r="E44" s="61" t="e">
        <f>#REF!</f>
        <v>#REF!</v>
      </c>
      <c r="F44" s="61"/>
      <c r="G44" s="61">
        <v>2011</v>
      </c>
      <c r="H44" s="62">
        <v>15.5</v>
      </c>
      <c r="I44" s="63" t="e">
        <f>#REF!</f>
        <v>#REF!</v>
      </c>
      <c r="K44" s="12">
        <v>300</v>
      </c>
      <c r="M44" s="17">
        <v>23.428571428571427</v>
      </c>
    </row>
    <row r="45" spans="1:13" x14ac:dyDescent="0.3">
      <c r="A45" s="84" t="s">
        <v>9</v>
      </c>
      <c r="B45" s="61" t="s">
        <v>182</v>
      </c>
      <c r="C45" s="61" t="s">
        <v>314</v>
      </c>
      <c r="D45" s="84" t="s">
        <v>266</v>
      </c>
      <c r="E45" s="61" t="e">
        <f>#REF!</f>
        <v>#REF!</v>
      </c>
      <c r="F45" s="61"/>
      <c r="G45" s="61">
        <v>2010</v>
      </c>
      <c r="H45" s="62">
        <v>20.6</v>
      </c>
      <c r="I45" s="63" t="e">
        <f>#REF!</f>
        <v>#REF!</v>
      </c>
      <c r="K45" s="12">
        <v>300</v>
      </c>
      <c r="M45" s="17">
        <v>30.714285714285715</v>
      </c>
    </row>
    <row r="46" spans="1:13" x14ac:dyDescent="0.3">
      <c r="A46" s="84" t="s">
        <v>75</v>
      </c>
      <c r="B46" s="61" t="s">
        <v>182</v>
      </c>
      <c r="C46" s="61" t="s">
        <v>314</v>
      </c>
      <c r="D46" s="84" t="s">
        <v>267</v>
      </c>
      <c r="E46" s="61" t="e">
        <f>#REF!</f>
        <v>#REF!</v>
      </c>
      <c r="F46" s="61"/>
      <c r="G46" s="61">
        <v>2010</v>
      </c>
      <c r="H46" s="62">
        <v>14.5</v>
      </c>
      <c r="I46" s="63" t="e">
        <f>#REF!</f>
        <v>#REF!</v>
      </c>
      <c r="K46" s="12">
        <v>350</v>
      </c>
      <c r="M46" s="17">
        <v>22.000000000000004</v>
      </c>
    </row>
    <row r="47" spans="1:13" x14ac:dyDescent="0.3">
      <c r="A47" s="84" t="s">
        <v>285</v>
      </c>
      <c r="B47" s="61" t="s">
        <v>182</v>
      </c>
      <c r="C47" s="61" t="s">
        <v>314</v>
      </c>
      <c r="D47" s="84" t="s">
        <v>268</v>
      </c>
      <c r="E47" s="61" t="e">
        <f>#REF!</f>
        <v>#REF!</v>
      </c>
      <c r="F47" s="61"/>
      <c r="G47" s="61">
        <v>2011</v>
      </c>
      <c r="H47" s="62">
        <v>9.1999999999999993</v>
      </c>
      <c r="I47" s="63" t="e">
        <f>#REF!</f>
        <v>#REF!</v>
      </c>
      <c r="K47" s="12">
        <v>300</v>
      </c>
      <c r="M47" s="17">
        <v>14.428571428571429</v>
      </c>
    </row>
    <row r="48" spans="1:13" x14ac:dyDescent="0.3">
      <c r="A48" s="84" t="s">
        <v>72</v>
      </c>
      <c r="B48" s="61" t="s">
        <v>182</v>
      </c>
      <c r="C48" s="61" t="s">
        <v>314</v>
      </c>
      <c r="D48" s="84" t="s">
        <v>264</v>
      </c>
      <c r="E48" s="61" t="e">
        <f>#REF!</f>
        <v>#REF!</v>
      </c>
      <c r="F48" s="69" t="s">
        <v>269</v>
      </c>
      <c r="G48" s="61">
        <v>2011</v>
      </c>
      <c r="H48" s="62">
        <v>8.3000000000000007</v>
      </c>
      <c r="I48" s="63" t="e">
        <f>#REF!</f>
        <v>#REF!</v>
      </c>
      <c r="K48" s="12">
        <v>300</v>
      </c>
      <c r="M48" s="17">
        <v>13.142857142857146</v>
      </c>
    </row>
    <row r="49" spans="1:13" ht="15" customHeight="1" x14ac:dyDescent="0.3">
      <c r="A49" s="61"/>
      <c r="B49" s="61"/>
      <c r="C49" s="61"/>
      <c r="D49" s="61"/>
      <c r="E49" s="61"/>
      <c r="F49" s="61"/>
      <c r="G49" s="61"/>
      <c r="H49" s="62"/>
      <c r="I49" s="63"/>
      <c r="K49" s="12"/>
    </row>
    <row r="50" spans="1:13" ht="15" customHeight="1" x14ac:dyDescent="0.3">
      <c r="A50" s="163" t="s">
        <v>183</v>
      </c>
      <c r="B50" s="163"/>
      <c r="C50" s="163"/>
      <c r="D50" s="163"/>
      <c r="E50" s="163"/>
      <c r="F50" s="163"/>
      <c r="G50" s="163"/>
      <c r="H50" s="163"/>
      <c r="I50" s="163"/>
      <c r="K50"/>
    </row>
    <row r="51" spans="1:13" ht="15" customHeight="1" x14ac:dyDescent="0.3">
      <c r="A51" s="163"/>
      <c r="B51" s="163"/>
      <c r="C51" s="163"/>
      <c r="D51" s="163"/>
      <c r="E51" s="163"/>
      <c r="F51" s="163"/>
      <c r="G51" s="163"/>
      <c r="H51" s="163"/>
      <c r="I51" s="163"/>
      <c r="K51"/>
    </row>
    <row r="52" spans="1:13" ht="15" customHeight="1" x14ac:dyDescent="0.3">
      <c r="A52" s="84" t="s">
        <v>282</v>
      </c>
      <c r="B52" s="61" t="s">
        <v>180</v>
      </c>
      <c r="C52" s="61" t="s">
        <v>314</v>
      </c>
      <c r="D52" s="84" t="s">
        <v>272</v>
      </c>
      <c r="E52" s="61" t="e">
        <f>#REF!</f>
        <v>#REF!</v>
      </c>
      <c r="F52" s="61"/>
      <c r="G52" s="61">
        <v>2012</v>
      </c>
      <c r="H52" s="62">
        <v>3.3</v>
      </c>
      <c r="I52" s="63" t="e">
        <f>#REF!</f>
        <v>#REF!</v>
      </c>
      <c r="K52" s="12">
        <v>10000</v>
      </c>
      <c r="M52" s="17">
        <v>6.0000000000000009</v>
      </c>
    </row>
    <row r="53" spans="1:13" x14ac:dyDescent="0.3">
      <c r="A53" s="84" t="s">
        <v>284</v>
      </c>
      <c r="B53" s="61" t="s">
        <v>180</v>
      </c>
      <c r="C53" s="61" t="s">
        <v>314</v>
      </c>
      <c r="D53" s="84" t="s">
        <v>273</v>
      </c>
      <c r="E53" s="61" t="e">
        <f>#REF!</f>
        <v>#REF!</v>
      </c>
      <c r="F53" s="69" t="s">
        <v>269</v>
      </c>
      <c r="G53" s="61">
        <v>2012</v>
      </c>
      <c r="H53" s="62">
        <v>3.8</v>
      </c>
      <c r="I53" s="63" t="e">
        <f>#REF!</f>
        <v>#REF!</v>
      </c>
      <c r="K53" s="12">
        <v>1500</v>
      </c>
      <c r="M53" s="17">
        <v>6.7142857142857153</v>
      </c>
    </row>
    <row r="54" spans="1:13" x14ac:dyDescent="0.3">
      <c r="A54" s="84" t="s">
        <v>283</v>
      </c>
      <c r="B54" s="61" t="s">
        <v>180</v>
      </c>
      <c r="C54" s="61" t="s">
        <v>314</v>
      </c>
      <c r="D54" s="84" t="s">
        <v>274</v>
      </c>
      <c r="E54" s="61" t="e">
        <f>#REF!</f>
        <v>#REF!</v>
      </c>
      <c r="F54" s="69" t="s">
        <v>269</v>
      </c>
      <c r="G54" s="61">
        <v>2011</v>
      </c>
      <c r="H54" s="62">
        <v>8.5</v>
      </c>
      <c r="I54" s="63" t="e">
        <f>#REF!</f>
        <v>#REF!</v>
      </c>
      <c r="K54" s="12">
        <v>800</v>
      </c>
      <c r="M54" s="17">
        <v>13.428571428571431</v>
      </c>
    </row>
    <row r="55" spans="1:13" x14ac:dyDescent="0.3">
      <c r="A55" s="84" t="s">
        <v>59</v>
      </c>
      <c r="B55" s="61" t="s">
        <v>180</v>
      </c>
      <c r="C55" s="61" t="s">
        <v>314</v>
      </c>
      <c r="D55" s="84" t="s">
        <v>275</v>
      </c>
      <c r="E55" s="61" t="e">
        <f>#REF!</f>
        <v>#REF!</v>
      </c>
      <c r="F55" s="61"/>
      <c r="G55" s="61">
        <v>2010</v>
      </c>
      <c r="H55" s="62">
        <v>8</v>
      </c>
      <c r="I55" s="63" t="e">
        <f>#REF!</f>
        <v>#REF!</v>
      </c>
      <c r="K55" s="12">
        <v>500</v>
      </c>
      <c r="M55" s="17">
        <v>12.714285714285715</v>
      </c>
    </row>
    <row r="56" spans="1:13" x14ac:dyDescent="0.3">
      <c r="A56" s="84" t="s">
        <v>282</v>
      </c>
      <c r="B56" s="61" t="s">
        <v>182</v>
      </c>
      <c r="C56" s="61" t="s">
        <v>314</v>
      </c>
      <c r="D56" s="84" t="s">
        <v>276</v>
      </c>
      <c r="E56" s="61" t="e">
        <f>#REF!</f>
        <v>#REF!</v>
      </c>
      <c r="F56" s="69" t="s">
        <v>269</v>
      </c>
      <c r="G56" s="61">
        <v>2010</v>
      </c>
      <c r="H56" s="62">
        <v>2.4</v>
      </c>
      <c r="I56" s="63" t="e">
        <f>#REF!</f>
        <v>#REF!</v>
      </c>
      <c r="K56" s="12" t="s">
        <v>15</v>
      </c>
      <c r="M56" s="17">
        <v>4.7142857142857144</v>
      </c>
    </row>
    <row r="57" spans="1:13" x14ac:dyDescent="0.3">
      <c r="A57" s="84" t="s">
        <v>282</v>
      </c>
      <c r="B57" s="61" t="s">
        <v>182</v>
      </c>
      <c r="C57" s="61" t="s">
        <v>314</v>
      </c>
      <c r="D57" s="84" t="s">
        <v>277</v>
      </c>
      <c r="E57" s="61" t="e">
        <f>#REF!</f>
        <v>#REF!</v>
      </c>
      <c r="F57" s="61"/>
      <c r="G57" s="61">
        <v>2011</v>
      </c>
      <c r="H57" s="62">
        <v>3.5</v>
      </c>
      <c r="I57" s="63" t="e">
        <f>#REF!</f>
        <v>#REF!</v>
      </c>
      <c r="K57" s="12">
        <v>2000</v>
      </c>
      <c r="M57" s="17">
        <v>6.2857142857142865</v>
      </c>
    </row>
    <row r="58" spans="1:13" x14ac:dyDescent="0.3">
      <c r="A58" s="84" t="s">
        <v>17</v>
      </c>
      <c r="B58" s="61" t="s">
        <v>182</v>
      </c>
      <c r="C58" s="61" t="s">
        <v>314</v>
      </c>
      <c r="D58" s="84" t="s">
        <v>278</v>
      </c>
      <c r="E58" s="61" t="e">
        <f>#REF!</f>
        <v>#REF!</v>
      </c>
      <c r="F58" s="69" t="s">
        <v>269</v>
      </c>
      <c r="G58" s="61" t="s">
        <v>20</v>
      </c>
      <c r="H58" s="62">
        <v>2.9</v>
      </c>
      <c r="I58" s="63" t="e">
        <f>#REF!</f>
        <v>#REF!</v>
      </c>
      <c r="K58" s="12" t="s">
        <v>21</v>
      </c>
      <c r="M58" s="17">
        <v>5.4285714285714288</v>
      </c>
    </row>
    <row r="59" spans="1:13" x14ac:dyDescent="0.3">
      <c r="A59" s="84" t="s">
        <v>22</v>
      </c>
      <c r="B59" s="61" t="s">
        <v>182</v>
      </c>
      <c r="C59" s="61" t="s">
        <v>314</v>
      </c>
      <c r="D59" s="84" t="s">
        <v>279</v>
      </c>
      <c r="E59" s="61" t="e">
        <f>#REF!</f>
        <v>#REF!</v>
      </c>
      <c r="F59" s="61"/>
      <c r="G59" s="61">
        <v>2008</v>
      </c>
      <c r="H59" s="62">
        <v>2.95</v>
      </c>
      <c r="I59" s="63" t="e">
        <f>#REF!</f>
        <v>#REF!</v>
      </c>
      <c r="K59" s="12">
        <v>2000</v>
      </c>
      <c r="M59" s="17">
        <v>5.5000000000000009</v>
      </c>
    </row>
    <row r="60" spans="1:13" x14ac:dyDescent="0.3">
      <c r="A60" s="84" t="s">
        <v>286</v>
      </c>
      <c r="B60" s="61" t="s">
        <v>182</v>
      </c>
      <c r="C60" s="61" t="s">
        <v>314</v>
      </c>
      <c r="D60" s="84" t="s">
        <v>280</v>
      </c>
      <c r="E60" s="61" t="e">
        <f>#REF!</f>
        <v>#REF!</v>
      </c>
      <c r="F60" s="61"/>
      <c r="G60" s="61">
        <v>2010</v>
      </c>
      <c r="H60" s="62">
        <v>2.8</v>
      </c>
      <c r="I60" s="63" t="e">
        <f>#REF!</f>
        <v>#REF!</v>
      </c>
      <c r="K60" s="12">
        <v>5000</v>
      </c>
      <c r="M60" s="17">
        <v>5.2857142857142856</v>
      </c>
    </row>
    <row r="61" spans="1:13" x14ac:dyDescent="0.3">
      <c r="A61" s="84" t="s">
        <v>284</v>
      </c>
      <c r="B61" s="61" t="s">
        <v>182</v>
      </c>
      <c r="C61" s="61" t="s">
        <v>314</v>
      </c>
      <c r="D61" s="84" t="s">
        <v>271</v>
      </c>
      <c r="E61" s="61" t="e">
        <f>#REF!</f>
        <v>#REF!</v>
      </c>
      <c r="F61" s="69" t="s">
        <v>269</v>
      </c>
      <c r="G61" s="61">
        <v>2011</v>
      </c>
      <c r="H61" s="62">
        <v>3.8</v>
      </c>
      <c r="I61" s="63" t="e">
        <f>#REF!</f>
        <v>#REF!</v>
      </c>
      <c r="K61" s="12">
        <v>5000</v>
      </c>
      <c r="M61" s="17">
        <v>6.7142857142857153</v>
      </c>
    </row>
    <row r="62" spans="1:13" x14ac:dyDescent="0.3">
      <c r="A62" s="84" t="s">
        <v>33</v>
      </c>
      <c r="B62" s="61" t="s">
        <v>182</v>
      </c>
      <c r="C62" s="61" t="s">
        <v>314</v>
      </c>
      <c r="D62" s="84" t="s">
        <v>281</v>
      </c>
      <c r="E62" s="61" t="e">
        <f>#REF!</f>
        <v>#REF!</v>
      </c>
      <c r="F62" s="61"/>
      <c r="G62" s="61">
        <v>2008</v>
      </c>
      <c r="H62" s="62">
        <v>8.8000000000000007</v>
      </c>
      <c r="I62" s="63" t="e">
        <f>#REF!</f>
        <v>#REF!</v>
      </c>
      <c r="K62" s="12">
        <v>3000</v>
      </c>
      <c r="M62" s="17">
        <v>13.857142857142859</v>
      </c>
    </row>
    <row r="63" spans="1:13" x14ac:dyDescent="0.3">
      <c r="A63" s="84" t="s">
        <v>33</v>
      </c>
      <c r="B63" s="61" t="s">
        <v>182</v>
      </c>
      <c r="C63" s="61" t="s">
        <v>314</v>
      </c>
      <c r="D63" s="84" t="s">
        <v>287</v>
      </c>
      <c r="E63" s="61" t="e">
        <f>#REF!</f>
        <v>#REF!</v>
      </c>
      <c r="F63" s="61"/>
      <c r="G63" s="61">
        <v>2008</v>
      </c>
      <c r="H63" s="62">
        <v>5.6</v>
      </c>
      <c r="I63" s="63" t="e">
        <f>#REF!</f>
        <v>#REF!</v>
      </c>
      <c r="K63" s="12">
        <v>600</v>
      </c>
      <c r="M63" s="17">
        <v>9.2857142857142865</v>
      </c>
    </row>
    <row r="64" spans="1:13" x14ac:dyDescent="0.3">
      <c r="A64" s="84" t="s">
        <v>36</v>
      </c>
      <c r="B64" s="61" t="s">
        <v>182</v>
      </c>
      <c r="C64" s="61" t="s">
        <v>314</v>
      </c>
      <c r="D64" s="84" t="s">
        <v>288</v>
      </c>
      <c r="E64" s="61" t="e">
        <f>#REF!</f>
        <v>#REF!</v>
      </c>
      <c r="F64" s="69" t="s">
        <v>269</v>
      </c>
      <c r="G64" s="61">
        <v>2007</v>
      </c>
      <c r="H64" s="62">
        <v>4.95</v>
      </c>
      <c r="I64" s="63" t="e">
        <f>#REF!</f>
        <v>#REF!</v>
      </c>
      <c r="K64" s="12">
        <v>6000</v>
      </c>
      <c r="M64" s="17">
        <v>8.3571428571428577</v>
      </c>
    </row>
    <row r="65" spans="1:13" x14ac:dyDescent="0.3">
      <c r="A65" s="84" t="s">
        <v>38</v>
      </c>
      <c r="B65" s="61" t="s">
        <v>182</v>
      </c>
      <c r="C65" s="61" t="s">
        <v>314</v>
      </c>
      <c r="D65" s="84" t="s">
        <v>288</v>
      </c>
      <c r="E65" s="61" t="e">
        <f>#REF!</f>
        <v>#REF!</v>
      </c>
      <c r="F65" s="69" t="s">
        <v>269</v>
      </c>
      <c r="G65" s="61">
        <v>2007</v>
      </c>
      <c r="H65" s="62">
        <v>6.6</v>
      </c>
      <c r="I65" s="63" t="e">
        <f>#REF!</f>
        <v>#REF!</v>
      </c>
      <c r="K65" s="12">
        <v>3000</v>
      </c>
      <c r="M65" s="17">
        <v>10.714285714285715</v>
      </c>
    </row>
    <row r="66" spans="1:13" x14ac:dyDescent="0.3">
      <c r="A66" s="84" t="s">
        <v>38</v>
      </c>
      <c r="B66" s="61" t="s">
        <v>182</v>
      </c>
      <c r="C66" s="61" t="s">
        <v>314</v>
      </c>
      <c r="D66" s="84" t="s">
        <v>289</v>
      </c>
      <c r="E66" s="61" t="e">
        <f>#REF!</f>
        <v>#REF!</v>
      </c>
      <c r="F66" s="61"/>
      <c r="G66" s="61">
        <v>2008</v>
      </c>
      <c r="H66" s="62"/>
      <c r="I66" s="63" t="e">
        <f>#REF!</f>
        <v>#REF!</v>
      </c>
      <c r="K66" s="12"/>
      <c r="M66" s="17">
        <v>1.2857142857142858</v>
      </c>
    </row>
    <row r="67" spans="1:13" x14ac:dyDescent="0.3">
      <c r="A67" s="84" t="s">
        <v>39</v>
      </c>
      <c r="B67" s="61" t="s">
        <v>182</v>
      </c>
      <c r="C67" s="61" t="s">
        <v>314</v>
      </c>
      <c r="D67" s="84" t="s">
        <v>290</v>
      </c>
      <c r="E67" s="61" t="e">
        <f>#REF!</f>
        <v>#REF!</v>
      </c>
      <c r="F67" s="61"/>
      <c r="G67" s="61">
        <v>2010</v>
      </c>
      <c r="H67" s="62">
        <v>8.5</v>
      </c>
      <c r="I67" s="63" t="e">
        <f>#REF!</f>
        <v>#REF!</v>
      </c>
      <c r="K67" s="12">
        <v>800</v>
      </c>
      <c r="M67" s="17">
        <v>13.428571428571431</v>
      </c>
    </row>
    <row r="68" spans="1:13" x14ac:dyDescent="0.3">
      <c r="A68" s="84" t="s">
        <v>127</v>
      </c>
      <c r="B68" s="61" t="s">
        <v>182</v>
      </c>
      <c r="C68" s="61" t="s">
        <v>314</v>
      </c>
      <c r="D68" s="84" t="s">
        <v>291</v>
      </c>
      <c r="E68" s="61" t="e">
        <f>#REF!</f>
        <v>#REF!</v>
      </c>
      <c r="F68" s="61"/>
      <c r="G68" s="61">
        <v>2006</v>
      </c>
      <c r="H68" s="62">
        <v>11</v>
      </c>
      <c r="I68" s="63" t="e">
        <f>#REF!</f>
        <v>#REF!</v>
      </c>
      <c r="K68" s="12">
        <v>600</v>
      </c>
      <c r="M68" s="17">
        <v>17</v>
      </c>
    </row>
    <row r="69" spans="1:13" x14ac:dyDescent="0.3">
      <c r="A69" s="84" t="s">
        <v>283</v>
      </c>
      <c r="B69" s="61" t="s">
        <v>182</v>
      </c>
      <c r="C69" s="61" t="s">
        <v>314</v>
      </c>
      <c r="D69" s="84" t="s">
        <v>274</v>
      </c>
      <c r="E69" s="61" t="e">
        <f>#REF!</f>
        <v>#REF!</v>
      </c>
      <c r="F69" s="69" t="s">
        <v>269</v>
      </c>
      <c r="G69" s="61">
        <v>2008</v>
      </c>
      <c r="H69" s="62">
        <v>7.1</v>
      </c>
      <c r="I69" s="63" t="e">
        <f>#REF!</f>
        <v>#REF!</v>
      </c>
      <c r="K69" s="12">
        <v>600</v>
      </c>
      <c r="M69" s="17">
        <v>11.428571428571429</v>
      </c>
    </row>
    <row r="70" spans="1:13" x14ac:dyDescent="0.3">
      <c r="A70" s="84" t="s">
        <v>41</v>
      </c>
      <c r="B70" s="61" t="s">
        <v>182</v>
      </c>
      <c r="C70" s="61" t="s">
        <v>314</v>
      </c>
      <c r="D70" s="84" t="s">
        <v>292</v>
      </c>
      <c r="E70" s="61" t="e">
        <f>#REF!</f>
        <v>#REF!</v>
      </c>
      <c r="F70" s="61"/>
      <c r="G70" s="61">
        <v>2008</v>
      </c>
      <c r="H70" s="62" t="s">
        <v>98</v>
      </c>
      <c r="I70" s="63" t="e">
        <f>#REF!</f>
        <v>#REF!</v>
      </c>
      <c r="K70" s="12">
        <v>600</v>
      </c>
    </row>
    <row r="71" spans="1:13" x14ac:dyDescent="0.3">
      <c r="A71" s="84" t="s">
        <v>43</v>
      </c>
      <c r="B71" s="61" t="s">
        <v>182</v>
      </c>
      <c r="C71" s="61" t="s">
        <v>314</v>
      </c>
      <c r="D71" s="84" t="s">
        <v>293</v>
      </c>
      <c r="E71" s="61" t="e">
        <f>#REF!</f>
        <v>#REF!</v>
      </c>
      <c r="F71" s="61"/>
      <c r="G71" s="61">
        <v>2008</v>
      </c>
      <c r="H71" s="62">
        <v>6.7</v>
      </c>
      <c r="I71" s="63" t="e">
        <f>#REF!</f>
        <v>#REF!</v>
      </c>
      <c r="K71" s="12">
        <v>1500</v>
      </c>
      <c r="M71" s="17">
        <v>10.857142857142859</v>
      </c>
    </row>
    <row r="72" spans="1:13" x14ac:dyDescent="0.3">
      <c r="A72" s="84" t="s">
        <v>48</v>
      </c>
      <c r="B72" s="61" t="s">
        <v>182</v>
      </c>
      <c r="C72" s="61" t="s">
        <v>314</v>
      </c>
      <c r="D72" s="84" t="s">
        <v>294</v>
      </c>
      <c r="E72" s="61" t="e">
        <f>#REF!</f>
        <v>#REF!</v>
      </c>
      <c r="F72" s="61"/>
      <c r="G72" s="61">
        <v>2008</v>
      </c>
      <c r="H72" s="62">
        <v>7.2</v>
      </c>
      <c r="I72" s="63" t="e">
        <f>#REF!</f>
        <v>#REF!</v>
      </c>
      <c r="K72" s="12"/>
      <c r="M72" s="17">
        <v>11.571428571428571</v>
      </c>
    </row>
    <row r="73" spans="1:13" x14ac:dyDescent="0.3">
      <c r="A73" s="84" t="s">
        <v>50</v>
      </c>
      <c r="B73" s="61" t="s">
        <v>182</v>
      </c>
      <c r="C73" s="61" t="s">
        <v>314</v>
      </c>
      <c r="D73" s="84" t="s">
        <v>295</v>
      </c>
      <c r="E73" s="61" t="e">
        <f>#REF!</f>
        <v>#REF!</v>
      </c>
      <c r="F73" s="61"/>
      <c r="G73" s="61">
        <v>2007</v>
      </c>
      <c r="H73" s="62">
        <v>6.3</v>
      </c>
      <c r="I73" s="63" t="e">
        <f>#REF!</f>
        <v>#REF!</v>
      </c>
      <c r="K73" s="12">
        <v>1200</v>
      </c>
      <c r="M73" s="17">
        <v>10.285714285714286</v>
      </c>
    </row>
    <row r="74" spans="1:13" x14ac:dyDescent="0.3">
      <c r="A74" s="84" t="s">
        <v>52</v>
      </c>
      <c r="B74" s="61" t="s">
        <v>182</v>
      </c>
      <c r="C74" s="61" t="s">
        <v>314</v>
      </c>
      <c r="D74" s="84" t="s">
        <v>296</v>
      </c>
      <c r="E74" s="61" t="e">
        <f>#REF!</f>
        <v>#REF!</v>
      </c>
      <c r="F74" s="61"/>
      <c r="G74" s="61">
        <v>2008</v>
      </c>
      <c r="H74" s="62">
        <v>4.4000000000000004</v>
      </c>
      <c r="I74" s="63" t="e">
        <f>#REF!</f>
        <v>#REF!</v>
      </c>
      <c r="K74" s="12">
        <v>600</v>
      </c>
      <c r="M74" s="17">
        <v>7.571428571428573</v>
      </c>
    </row>
    <row r="75" spans="1:13" x14ac:dyDescent="0.3">
      <c r="A75" s="84" t="s">
        <v>54</v>
      </c>
      <c r="B75" s="61" t="s">
        <v>182</v>
      </c>
      <c r="C75" s="61" t="s">
        <v>314</v>
      </c>
      <c r="D75" s="84" t="s">
        <v>297</v>
      </c>
      <c r="E75" s="61" t="e">
        <f>#REF!</f>
        <v>#REF!</v>
      </c>
      <c r="F75" s="61"/>
      <c r="G75" s="61"/>
      <c r="H75" s="62"/>
      <c r="I75" s="63" t="e">
        <f>#REF!</f>
        <v>#REF!</v>
      </c>
      <c r="K75" s="12"/>
    </row>
    <row r="76" spans="1:13" x14ac:dyDescent="0.3">
      <c r="A76" s="84" t="s">
        <v>57</v>
      </c>
      <c r="B76" s="61" t="s">
        <v>182</v>
      </c>
      <c r="C76" s="61" t="s">
        <v>314</v>
      </c>
      <c r="D76" s="84" t="s">
        <v>298</v>
      </c>
      <c r="E76" s="61" t="e">
        <f>#REF!</f>
        <v>#REF!</v>
      </c>
      <c r="F76" s="69" t="s">
        <v>269</v>
      </c>
      <c r="G76" s="61"/>
      <c r="H76" s="62"/>
      <c r="I76" s="63" t="e">
        <f>#REF!</f>
        <v>#REF!</v>
      </c>
      <c r="K76" s="12"/>
    </row>
    <row r="77" spans="1:13" x14ac:dyDescent="0.3">
      <c r="A77" s="61"/>
      <c r="B77" s="61"/>
      <c r="C77" s="61"/>
      <c r="D77" s="61"/>
      <c r="E77" s="61"/>
      <c r="F77" s="61"/>
      <c r="G77" s="61"/>
      <c r="H77" s="62"/>
      <c r="I77" s="63"/>
      <c r="K77" s="12"/>
    </row>
    <row r="78" spans="1:13" ht="15" customHeight="1" x14ac:dyDescent="0.3">
      <c r="A78" s="163" t="s">
        <v>71</v>
      </c>
      <c r="B78" s="163"/>
      <c r="C78" s="163"/>
      <c r="D78" s="166"/>
      <c r="E78" s="166"/>
      <c r="F78" s="166"/>
      <c r="G78" s="166"/>
      <c r="H78" s="166"/>
      <c r="I78" s="166"/>
      <c r="K78"/>
    </row>
    <row r="79" spans="1:13" x14ac:dyDescent="0.3">
      <c r="A79" s="166"/>
      <c r="B79" s="166"/>
      <c r="C79" s="166"/>
      <c r="D79" s="166"/>
      <c r="E79" s="166"/>
      <c r="F79" s="166"/>
      <c r="G79" s="166"/>
      <c r="H79" s="166"/>
      <c r="I79" s="166"/>
      <c r="K79"/>
    </row>
    <row r="80" spans="1:13" x14ac:dyDescent="0.3">
      <c r="A80" s="84" t="s">
        <v>68</v>
      </c>
      <c r="B80" s="61" t="s">
        <v>180</v>
      </c>
      <c r="C80" s="61" t="s">
        <v>314</v>
      </c>
      <c r="D80" s="84" t="s">
        <v>302</v>
      </c>
      <c r="E80" s="61" t="e">
        <f>#REF!</f>
        <v>#REF!</v>
      </c>
      <c r="F80" s="69" t="s">
        <v>269</v>
      </c>
      <c r="G80" s="61">
        <v>2012</v>
      </c>
      <c r="H80" s="62">
        <v>5.5</v>
      </c>
      <c r="I80" s="63" t="e">
        <f>#REF!</f>
        <v>#REF!</v>
      </c>
      <c r="K80" s="12">
        <v>1500</v>
      </c>
      <c r="M80" s="17">
        <v>9.1428571428571441</v>
      </c>
    </row>
    <row r="81" spans="1:13" ht="15" customHeight="1" x14ac:dyDescent="0.3">
      <c r="A81" s="84" t="s">
        <v>299</v>
      </c>
      <c r="B81" s="61" t="s">
        <v>180</v>
      </c>
      <c r="C81" s="61" t="s">
        <v>314</v>
      </c>
      <c r="D81" s="84" t="s">
        <v>303</v>
      </c>
      <c r="E81" s="61" t="e">
        <f>#REF!</f>
        <v>#REF!</v>
      </c>
      <c r="F81" s="61"/>
      <c r="G81" s="61">
        <v>2012</v>
      </c>
      <c r="H81" s="62">
        <v>3</v>
      </c>
      <c r="I81" s="63" t="e">
        <f>#REF!</f>
        <v>#REF!</v>
      </c>
      <c r="K81" s="12">
        <v>2500</v>
      </c>
      <c r="M81" s="17">
        <v>5.5714285714285721</v>
      </c>
    </row>
    <row r="82" spans="1:13" x14ac:dyDescent="0.3">
      <c r="A82" s="84" t="s">
        <v>66</v>
      </c>
      <c r="B82" s="61" t="s">
        <v>182</v>
      </c>
      <c r="C82" s="61" t="s">
        <v>314</v>
      </c>
      <c r="D82" s="84" t="s">
        <v>304</v>
      </c>
      <c r="E82" s="61" t="e">
        <f>#REF!</f>
        <v>#REF!</v>
      </c>
      <c r="F82" s="69" t="s">
        <v>269</v>
      </c>
      <c r="G82" s="61">
        <v>2011</v>
      </c>
      <c r="H82" s="62">
        <v>3.1</v>
      </c>
      <c r="I82" s="63" t="e">
        <f>#REF!</f>
        <v>#REF!</v>
      </c>
      <c r="K82" s="12">
        <v>2500</v>
      </c>
      <c r="M82" s="17">
        <v>5.7142857142857144</v>
      </c>
    </row>
    <row r="83" spans="1:13" x14ac:dyDescent="0.3">
      <c r="A83" s="84" t="s">
        <v>301</v>
      </c>
      <c r="B83" s="61" t="s">
        <v>182</v>
      </c>
      <c r="C83" s="61" t="s">
        <v>314</v>
      </c>
      <c r="D83" s="84" t="s">
        <v>63</v>
      </c>
      <c r="E83" s="61" t="e">
        <f>#REF!</f>
        <v>#REF!</v>
      </c>
      <c r="F83" s="61"/>
      <c r="G83" s="61">
        <v>2011</v>
      </c>
      <c r="H83" s="62">
        <v>4.0999999999999996</v>
      </c>
      <c r="I83" s="63" t="e">
        <f>#REF!</f>
        <v>#REF!</v>
      </c>
      <c r="K83" s="12">
        <v>600</v>
      </c>
      <c r="M83" s="17">
        <v>7.1428571428571432</v>
      </c>
    </row>
    <row r="84" spans="1:13" x14ac:dyDescent="0.3">
      <c r="A84" s="84" t="s">
        <v>299</v>
      </c>
      <c r="B84" s="61" t="s">
        <v>182</v>
      </c>
      <c r="C84" s="61" t="s">
        <v>314</v>
      </c>
      <c r="D84" s="84" t="s">
        <v>300</v>
      </c>
      <c r="E84" s="61" t="e">
        <f>#REF!</f>
        <v>#REF!</v>
      </c>
      <c r="F84" s="61"/>
      <c r="G84" s="61">
        <v>2011</v>
      </c>
      <c r="H84" s="62">
        <v>2.9</v>
      </c>
      <c r="I84" s="63" t="e">
        <f>#REF!</f>
        <v>#REF!</v>
      </c>
      <c r="K84" s="12">
        <v>3000</v>
      </c>
      <c r="M84" s="17">
        <v>5.4285714285714288</v>
      </c>
    </row>
    <row r="85" spans="1:13" x14ac:dyDescent="0.3">
      <c r="A85" s="65"/>
      <c r="B85" s="65"/>
      <c r="C85" s="65"/>
      <c r="D85" s="65"/>
      <c r="E85" s="65"/>
      <c r="F85" s="65"/>
      <c r="G85" s="65"/>
      <c r="H85" s="67"/>
      <c r="I85" s="68"/>
      <c r="K85" s="12"/>
    </row>
    <row r="86" spans="1:13" x14ac:dyDescent="0.3">
      <c r="A86" s="163" t="s">
        <v>77</v>
      </c>
      <c r="B86" s="163"/>
      <c r="C86" s="163"/>
      <c r="D86" s="166"/>
      <c r="E86" s="166"/>
      <c r="F86" s="166"/>
      <c r="G86" s="166"/>
      <c r="H86" s="166"/>
      <c r="I86" s="166"/>
      <c r="K86"/>
    </row>
    <row r="87" spans="1:13" ht="15" customHeight="1" x14ac:dyDescent="0.3">
      <c r="A87" s="166"/>
      <c r="B87" s="166"/>
      <c r="C87" s="166"/>
      <c r="D87" s="166"/>
      <c r="E87" s="166"/>
      <c r="F87" s="166"/>
      <c r="G87" s="166"/>
      <c r="H87" s="166"/>
      <c r="I87" s="166"/>
      <c r="K87"/>
    </row>
    <row r="88" spans="1:13" x14ac:dyDescent="0.3">
      <c r="A88" s="84" t="s">
        <v>184</v>
      </c>
      <c r="B88" s="61" t="s">
        <v>182</v>
      </c>
      <c r="C88" s="61" t="s">
        <v>314</v>
      </c>
      <c r="D88" s="84" t="s">
        <v>387</v>
      </c>
      <c r="E88" s="61" t="e">
        <f>#REF!</f>
        <v>#REF!</v>
      </c>
      <c r="F88" s="69" t="s">
        <v>269</v>
      </c>
      <c r="G88" s="61">
        <v>2009</v>
      </c>
      <c r="H88" s="62">
        <v>3.15</v>
      </c>
      <c r="I88" s="63" t="e">
        <f>#REF!</f>
        <v>#REF!</v>
      </c>
      <c r="K88" s="12">
        <v>1500</v>
      </c>
      <c r="M88" s="17">
        <v>5.7857142857142856</v>
      </c>
    </row>
    <row r="89" spans="1:13" x14ac:dyDescent="0.3">
      <c r="A89" s="84" t="s">
        <v>184</v>
      </c>
      <c r="B89" s="61" t="s">
        <v>180</v>
      </c>
      <c r="C89" s="61" t="s">
        <v>314</v>
      </c>
      <c r="D89" s="84" t="s">
        <v>305</v>
      </c>
      <c r="E89" s="61" t="e">
        <f>#REF!</f>
        <v>#REF!</v>
      </c>
      <c r="F89" s="69" t="s">
        <v>269</v>
      </c>
      <c r="G89" s="61">
        <v>2012</v>
      </c>
      <c r="H89" s="62">
        <v>3.5</v>
      </c>
      <c r="I89" s="63" t="e">
        <f>#REF!</f>
        <v>#REF!</v>
      </c>
      <c r="K89" s="12">
        <v>2000</v>
      </c>
      <c r="M89" s="17">
        <v>6.2857142857142865</v>
      </c>
    </row>
    <row r="90" spans="1:13" x14ac:dyDescent="0.3">
      <c r="A90" s="84" t="s">
        <v>185</v>
      </c>
      <c r="B90" s="61" t="s">
        <v>182</v>
      </c>
      <c r="C90" s="61" t="s">
        <v>314</v>
      </c>
      <c r="D90" s="84" t="s">
        <v>385</v>
      </c>
      <c r="E90" s="61" t="e">
        <f>#REF!</f>
        <v>#REF!</v>
      </c>
      <c r="F90" s="61"/>
      <c r="G90" s="61">
        <v>2011</v>
      </c>
      <c r="H90" s="62">
        <v>3.5</v>
      </c>
      <c r="I90" s="63" t="e">
        <f>#REF!</f>
        <v>#REF!</v>
      </c>
      <c r="K90" s="12">
        <v>600</v>
      </c>
      <c r="M90" s="17">
        <v>6.2857142857142865</v>
      </c>
    </row>
    <row r="91" spans="1:13" ht="15" customHeight="1" x14ac:dyDescent="0.3">
      <c r="A91" s="84" t="s">
        <v>186</v>
      </c>
      <c r="B91" s="61" t="s">
        <v>182</v>
      </c>
      <c r="C91" s="61" t="s">
        <v>314</v>
      </c>
      <c r="D91" s="84" t="s">
        <v>306</v>
      </c>
      <c r="E91" s="61" t="e">
        <f>#REF!</f>
        <v>#REF!</v>
      </c>
      <c r="F91" s="61"/>
      <c r="G91" s="61">
        <v>2010</v>
      </c>
      <c r="H91" s="62">
        <v>8.65</v>
      </c>
      <c r="I91" s="63" t="e">
        <f>#REF!</f>
        <v>#REF!</v>
      </c>
      <c r="K91" s="12">
        <v>500</v>
      </c>
      <c r="M91" s="17">
        <v>13.642857142857144</v>
      </c>
    </row>
    <row r="92" spans="1:13" x14ac:dyDescent="0.3">
      <c r="A92" s="84" t="s">
        <v>186</v>
      </c>
      <c r="B92" s="61" t="s">
        <v>180</v>
      </c>
      <c r="C92" s="61" t="s">
        <v>314</v>
      </c>
      <c r="D92" s="84" t="s">
        <v>306</v>
      </c>
      <c r="E92" s="61" t="e">
        <f>#REF!</f>
        <v>#REF!</v>
      </c>
      <c r="F92" s="61"/>
      <c r="G92" s="61">
        <v>2011</v>
      </c>
      <c r="H92" s="62">
        <v>8.65</v>
      </c>
      <c r="I92" s="63" t="e">
        <f>#REF!</f>
        <v>#REF!</v>
      </c>
      <c r="K92" s="12">
        <v>500</v>
      </c>
      <c r="M92" s="17">
        <v>13.642857142857144</v>
      </c>
    </row>
    <row r="93" spans="1:13" x14ac:dyDescent="0.3">
      <c r="A93" s="84" t="s">
        <v>82</v>
      </c>
      <c r="B93" s="61" t="s">
        <v>182</v>
      </c>
      <c r="C93" s="61" t="s">
        <v>314</v>
      </c>
      <c r="D93" s="84" t="s">
        <v>307</v>
      </c>
      <c r="E93" s="61" t="e">
        <f>#REF!</f>
        <v>#REF!</v>
      </c>
      <c r="F93" s="61"/>
      <c r="G93" s="61">
        <v>2011</v>
      </c>
      <c r="H93" s="62">
        <v>6.8</v>
      </c>
      <c r="I93" s="63" t="e">
        <f>#REF!</f>
        <v>#REF!</v>
      </c>
      <c r="K93" s="12">
        <v>600</v>
      </c>
      <c r="M93" s="17">
        <v>11.000000000000002</v>
      </c>
    </row>
    <row r="94" spans="1:13" x14ac:dyDescent="0.3">
      <c r="A94" s="84" t="s">
        <v>83</v>
      </c>
      <c r="B94" s="61" t="s">
        <v>182</v>
      </c>
      <c r="C94" s="61" t="s">
        <v>314</v>
      </c>
      <c r="D94" s="84" t="s">
        <v>308</v>
      </c>
      <c r="E94" s="61" t="e">
        <f>#REF!</f>
        <v>#REF!</v>
      </c>
      <c r="F94" s="61"/>
      <c r="G94" s="61">
        <v>2011</v>
      </c>
      <c r="H94" s="62">
        <v>25</v>
      </c>
      <c r="I94" s="63" t="e">
        <f>#REF!</f>
        <v>#REF!</v>
      </c>
      <c r="K94" s="12">
        <v>120</v>
      </c>
      <c r="M94" s="17">
        <v>37</v>
      </c>
    </row>
    <row r="95" spans="1:13" x14ac:dyDescent="0.3">
      <c r="A95" s="84" t="s">
        <v>85</v>
      </c>
      <c r="B95" s="61" t="s">
        <v>182</v>
      </c>
      <c r="C95" s="61" t="s">
        <v>314</v>
      </c>
      <c r="D95" s="84" t="s">
        <v>309</v>
      </c>
      <c r="E95" s="61" t="e">
        <f>#REF!</f>
        <v>#REF!</v>
      </c>
      <c r="F95" s="61"/>
      <c r="G95" s="61">
        <v>2010</v>
      </c>
      <c r="H95" s="62">
        <v>6.7</v>
      </c>
      <c r="I95" s="63" t="e">
        <f>#REF!</f>
        <v>#REF!</v>
      </c>
      <c r="K95" s="12">
        <v>600</v>
      </c>
      <c r="M95" s="17">
        <v>10.857142857142859</v>
      </c>
    </row>
    <row r="96" spans="1:13" x14ac:dyDescent="0.3">
      <c r="A96" s="84" t="s">
        <v>87</v>
      </c>
      <c r="B96" s="61" t="s">
        <v>182</v>
      </c>
      <c r="C96" s="61" t="s">
        <v>314</v>
      </c>
      <c r="D96" s="84" t="s">
        <v>309</v>
      </c>
      <c r="E96" s="61" t="e">
        <f>#REF!</f>
        <v>#REF!</v>
      </c>
      <c r="F96" s="61"/>
      <c r="G96" s="61">
        <v>2010</v>
      </c>
      <c r="H96" s="62">
        <v>7.4</v>
      </c>
      <c r="I96" s="63" t="e">
        <f>#REF!</f>
        <v>#REF!</v>
      </c>
      <c r="K96" s="12">
        <v>600</v>
      </c>
      <c r="M96" s="17">
        <v>11.857142857142859</v>
      </c>
    </row>
    <row r="97" spans="1:13" x14ac:dyDescent="0.3">
      <c r="A97" s="84" t="s">
        <v>88</v>
      </c>
      <c r="B97" s="61" t="s">
        <v>182</v>
      </c>
      <c r="C97" s="61" t="s">
        <v>314</v>
      </c>
      <c r="D97" s="84" t="s">
        <v>310</v>
      </c>
      <c r="E97" s="61" t="e">
        <f>#REF!</f>
        <v>#REF!</v>
      </c>
      <c r="F97" s="61"/>
      <c r="G97" s="61">
        <v>2008</v>
      </c>
      <c r="H97" s="62">
        <v>10</v>
      </c>
      <c r="I97" s="63" t="e">
        <f>#REF!</f>
        <v>#REF!</v>
      </c>
      <c r="K97" s="12">
        <v>350</v>
      </c>
      <c r="M97" s="17">
        <v>15.571428571428573</v>
      </c>
    </row>
    <row r="98" spans="1:13" x14ac:dyDescent="0.3">
      <c r="A98" s="84" t="s">
        <v>94</v>
      </c>
      <c r="B98" s="61" t="s">
        <v>182</v>
      </c>
      <c r="C98" s="61" t="s">
        <v>314</v>
      </c>
      <c r="D98" s="84" t="s">
        <v>311</v>
      </c>
      <c r="E98" s="61" t="e">
        <f>#REF!</f>
        <v>#REF!</v>
      </c>
      <c r="F98" s="61"/>
      <c r="G98" s="61">
        <v>2011</v>
      </c>
      <c r="H98" s="62">
        <v>6.6</v>
      </c>
      <c r="I98" s="63" t="e">
        <f>#REF!</f>
        <v>#REF!</v>
      </c>
      <c r="K98" s="12">
        <v>600</v>
      </c>
      <c r="M98" s="17">
        <v>10.714285714285715</v>
      </c>
    </row>
    <row r="99" spans="1:13" hidden="1" x14ac:dyDescent="0.3">
      <c r="A99" s="69"/>
      <c r="B99" s="61"/>
      <c r="C99" s="61"/>
      <c r="D99" s="61"/>
      <c r="E99" s="61"/>
      <c r="F99" s="61"/>
      <c r="G99" s="61"/>
      <c r="H99" s="62"/>
      <c r="I99" s="63"/>
      <c r="K99" s="12"/>
    </row>
    <row r="100" spans="1:13" hidden="1" x14ac:dyDescent="0.3">
      <c r="A100" s="163" t="s">
        <v>231</v>
      </c>
      <c r="B100" s="163"/>
      <c r="C100" s="163"/>
      <c r="D100" s="166"/>
      <c r="E100" s="166"/>
      <c r="F100" s="166"/>
      <c r="G100" s="166"/>
      <c r="H100" s="166"/>
      <c r="I100" s="166"/>
      <c r="K100" s="12"/>
    </row>
    <row r="101" spans="1:13" hidden="1" x14ac:dyDescent="0.3">
      <c r="A101" s="166"/>
      <c r="B101" s="166"/>
      <c r="C101" s="166"/>
      <c r="D101" s="166"/>
      <c r="E101" s="166"/>
      <c r="F101" s="166"/>
      <c r="G101" s="166"/>
      <c r="H101" s="166"/>
      <c r="I101" s="166"/>
      <c r="K101" s="12"/>
    </row>
    <row r="102" spans="1:13" hidden="1" x14ac:dyDescent="0.3">
      <c r="A102" s="84" t="s">
        <v>233</v>
      </c>
      <c r="B102" s="61" t="s">
        <v>180</v>
      </c>
      <c r="C102" s="61" t="s">
        <v>314</v>
      </c>
      <c r="D102" s="84" t="s">
        <v>232</v>
      </c>
      <c r="E102" s="61" t="e">
        <f>#REF!</f>
        <v>#REF!</v>
      </c>
      <c r="F102" s="61"/>
      <c r="G102" s="61">
        <v>2012</v>
      </c>
      <c r="H102" s="62">
        <v>3.6</v>
      </c>
      <c r="I102" s="63" t="e">
        <f>#REF!</f>
        <v>#REF!</v>
      </c>
      <c r="K102" s="12"/>
    </row>
    <row r="103" spans="1:13" x14ac:dyDescent="0.3">
      <c r="A103" s="69"/>
      <c r="B103" s="61"/>
      <c r="C103" s="61"/>
      <c r="D103" s="61"/>
      <c r="E103" s="61"/>
      <c r="F103" s="61"/>
      <c r="G103" s="61"/>
      <c r="H103" s="62"/>
      <c r="I103" s="63"/>
      <c r="K103" s="12"/>
    </row>
    <row r="104" spans="1:13" x14ac:dyDescent="0.3">
      <c r="A104" s="163" t="s">
        <v>188</v>
      </c>
      <c r="B104" s="163"/>
      <c r="C104" s="163"/>
      <c r="D104" s="166"/>
      <c r="E104" s="166"/>
      <c r="F104" s="166"/>
      <c r="G104" s="166"/>
      <c r="H104" s="166"/>
      <c r="I104" s="166"/>
      <c r="K104"/>
    </row>
    <row r="105" spans="1:13" ht="15" customHeight="1" x14ac:dyDescent="0.3">
      <c r="A105" s="166"/>
      <c r="B105" s="166"/>
      <c r="C105" s="166"/>
      <c r="D105" s="166"/>
      <c r="E105" s="166"/>
      <c r="F105" s="166"/>
      <c r="G105" s="166"/>
      <c r="H105" s="166"/>
      <c r="I105" s="166"/>
      <c r="K105"/>
    </row>
    <row r="106" spans="1:13" x14ac:dyDescent="0.3">
      <c r="A106" s="84" t="s">
        <v>99</v>
      </c>
      <c r="B106" s="61" t="s">
        <v>187</v>
      </c>
      <c r="C106" s="61" t="s">
        <v>314</v>
      </c>
      <c r="D106" s="84" t="s">
        <v>312</v>
      </c>
      <c r="E106" s="61" t="e">
        <f>#REF!</f>
        <v>#REF!</v>
      </c>
      <c r="F106" s="69" t="s">
        <v>269</v>
      </c>
      <c r="G106" s="61">
        <v>2012</v>
      </c>
      <c r="H106" s="62">
        <v>3.6</v>
      </c>
      <c r="I106" s="63" t="e">
        <f>#REF!</f>
        <v>#REF!</v>
      </c>
      <c r="K106" s="12">
        <v>1200</v>
      </c>
      <c r="M106" s="17">
        <v>6.4285714285714288</v>
      </c>
    </row>
    <row r="107" spans="1:13" x14ac:dyDescent="0.3">
      <c r="A107" s="84" t="s">
        <v>101</v>
      </c>
      <c r="B107" s="61" t="s">
        <v>187</v>
      </c>
      <c r="C107" s="61" t="s">
        <v>314</v>
      </c>
      <c r="D107" s="84" t="s">
        <v>313</v>
      </c>
      <c r="E107" s="61" t="e">
        <f>#REF!</f>
        <v>#REF!</v>
      </c>
      <c r="F107" s="69" t="s">
        <v>269</v>
      </c>
      <c r="G107" s="61">
        <v>2012</v>
      </c>
      <c r="H107" s="62">
        <v>3.8</v>
      </c>
      <c r="I107" s="63" t="e">
        <f>#REF!</f>
        <v>#REF!</v>
      </c>
      <c r="K107" s="12">
        <v>3000</v>
      </c>
      <c r="M107" s="17">
        <v>6.7142857142857153</v>
      </c>
    </row>
    <row r="108" spans="1:13" x14ac:dyDescent="0.3">
      <c r="A108" s="84" t="s">
        <v>101</v>
      </c>
      <c r="B108" s="61" t="s">
        <v>187</v>
      </c>
      <c r="C108" s="61" t="s">
        <v>315</v>
      </c>
      <c r="D108" s="84" t="s">
        <v>313</v>
      </c>
      <c r="E108" s="61" t="e">
        <f>#REF!</f>
        <v>#REF!</v>
      </c>
      <c r="F108" s="69" t="s">
        <v>269</v>
      </c>
      <c r="G108" s="61">
        <v>2012</v>
      </c>
      <c r="H108" s="62">
        <v>4.2</v>
      </c>
      <c r="I108" s="63" t="e">
        <f>#REF!</f>
        <v>#REF!</v>
      </c>
      <c r="K108" s="12">
        <v>600</v>
      </c>
      <c r="M108" s="17">
        <v>7.2857142857142874</v>
      </c>
    </row>
    <row r="109" spans="1:13" ht="15" customHeight="1" x14ac:dyDescent="0.3">
      <c r="A109" s="84" t="s">
        <v>99</v>
      </c>
      <c r="B109" s="61" t="s">
        <v>187</v>
      </c>
      <c r="C109" s="61" t="s">
        <v>314</v>
      </c>
      <c r="D109" s="84" t="s">
        <v>102</v>
      </c>
      <c r="E109" s="61" t="e">
        <f>#REF!</f>
        <v>#REF!</v>
      </c>
      <c r="F109" s="69" t="s">
        <v>269</v>
      </c>
      <c r="G109" s="61">
        <v>2012</v>
      </c>
      <c r="H109" s="62">
        <v>10.5</v>
      </c>
      <c r="I109" s="63" t="e">
        <f>#REF!</f>
        <v>#REF!</v>
      </c>
      <c r="K109" s="12">
        <v>150</v>
      </c>
      <c r="M109" s="17">
        <v>16.285714285714288</v>
      </c>
    </row>
    <row r="110" spans="1:13" x14ac:dyDescent="0.3">
      <c r="A110" s="85"/>
      <c r="B110" s="61"/>
      <c r="C110" s="61"/>
      <c r="D110" s="61"/>
      <c r="E110" s="61"/>
      <c r="F110" s="61"/>
      <c r="G110" s="61"/>
      <c r="H110" s="62"/>
      <c r="I110" s="63"/>
      <c r="K110" s="12"/>
    </row>
    <row r="111" spans="1:13" x14ac:dyDescent="0.3">
      <c r="A111" s="163" t="s">
        <v>189</v>
      </c>
      <c r="B111" s="163"/>
      <c r="C111" s="163"/>
      <c r="D111" s="166"/>
      <c r="E111" s="166"/>
      <c r="F111" s="166"/>
      <c r="G111" s="166"/>
      <c r="H111" s="166"/>
      <c r="I111" s="166"/>
      <c r="K111"/>
    </row>
    <row r="112" spans="1:13" x14ac:dyDescent="0.3">
      <c r="A112" s="166"/>
      <c r="B112" s="166"/>
      <c r="C112" s="166"/>
      <c r="D112" s="166"/>
      <c r="E112" s="166"/>
      <c r="F112" s="166"/>
      <c r="G112" s="166"/>
      <c r="H112" s="166"/>
      <c r="I112" s="166"/>
      <c r="K112"/>
    </row>
    <row r="113" spans="1:13" x14ac:dyDescent="0.3">
      <c r="A113" s="84" t="s">
        <v>118</v>
      </c>
      <c r="B113" s="61" t="s">
        <v>182</v>
      </c>
      <c r="C113" s="61" t="s">
        <v>314</v>
      </c>
      <c r="D113" s="84" t="s">
        <v>316</v>
      </c>
      <c r="E113" s="61" t="e">
        <f>#REF!</f>
        <v>#REF!</v>
      </c>
      <c r="F113" s="61"/>
      <c r="G113" s="61">
        <v>2009</v>
      </c>
      <c r="H113" s="70">
        <v>30.69</v>
      </c>
      <c r="I113" s="63" t="e">
        <f>#REF!</f>
        <v>#REF!</v>
      </c>
      <c r="K113" s="12"/>
      <c r="M113" s="17">
        <v>45.128571428571433</v>
      </c>
    </row>
    <row r="114" spans="1:13" x14ac:dyDescent="0.3">
      <c r="A114" s="84" t="s">
        <v>54</v>
      </c>
      <c r="B114" s="61" t="s">
        <v>182</v>
      </c>
      <c r="C114" s="61" t="s">
        <v>314</v>
      </c>
      <c r="D114" s="84" t="s">
        <v>316</v>
      </c>
      <c r="E114" s="61" t="e">
        <f>#REF!</f>
        <v>#REF!</v>
      </c>
      <c r="F114" s="61"/>
      <c r="G114" s="61">
        <v>2006</v>
      </c>
      <c r="H114" s="62">
        <v>26.730000000000004</v>
      </c>
      <c r="I114" s="63" t="e">
        <f>#REF!</f>
        <v>#REF!</v>
      </c>
      <c r="K114" s="12"/>
      <c r="M114" s="17">
        <v>39.471428571428575</v>
      </c>
    </row>
    <row r="115" spans="1:13" x14ac:dyDescent="0.3">
      <c r="A115" s="84" t="s">
        <v>118</v>
      </c>
      <c r="B115" s="61" t="s">
        <v>182</v>
      </c>
      <c r="C115" s="61" t="s">
        <v>314</v>
      </c>
      <c r="D115" s="84" t="s">
        <v>317</v>
      </c>
      <c r="E115" s="61" t="e">
        <f>#REF!</f>
        <v>#REF!</v>
      </c>
      <c r="F115" s="61"/>
      <c r="G115" s="61">
        <v>2006</v>
      </c>
      <c r="H115" s="62">
        <v>21.34</v>
      </c>
      <c r="I115" s="63" t="e">
        <f>#REF!</f>
        <v>#REF!</v>
      </c>
      <c r="K115" s="12"/>
      <c r="M115" s="17">
        <v>31.771428571428572</v>
      </c>
    </row>
    <row r="116" spans="1:13" ht="15" customHeight="1" x14ac:dyDescent="0.3">
      <c r="A116" s="84" t="s">
        <v>118</v>
      </c>
      <c r="B116" s="61" t="s">
        <v>182</v>
      </c>
      <c r="C116" s="61" t="s">
        <v>314</v>
      </c>
      <c r="D116" s="84" t="s">
        <v>318</v>
      </c>
      <c r="E116" s="61" t="e">
        <f>#REF!</f>
        <v>#REF!</v>
      </c>
      <c r="F116" s="61"/>
      <c r="G116" s="61"/>
      <c r="H116" s="62"/>
      <c r="I116" s="63" t="e">
        <f>#REF!</f>
        <v>#REF!</v>
      </c>
      <c r="K116" s="12"/>
      <c r="M116" s="17">
        <v>1.2857142857142858</v>
      </c>
    </row>
    <row r="117" spans="1:13" x14ac:dyDescent="0.3">
      <c r="A117" s="84" t="s">
        <v>118</v>
      </c>
      <c r="B117" s="61" t="s">
        <v>182</v>
      </c>
      <c r="C117" s="61" t="s">
        <v>314</v>
      </c>
      <c r="D117" s="84" t="s">
        <v>319</v>
      </c>
      <c r="E117" s="61" t="e">
        <f>#REF!</f>
        <v>#REF!</v>
      </c>
      <c r="F117" s="61"/>
      <c r="G117" s="61">
        <v>2004</v>
      </c>
      <c r="H117" s="62">
        <v>10.89</v>
      </c>
      <c r="I117" s="63" t="e">
        <f>#REF!</f>
        <v>#REF!</v>
      </c>
      <c r="K117" s="12"/>
      <c r="M117" s="17">
        <v>16.842857142857145</v>
      </c>
    </row>
    <row r="118" spans="1:13" x14ac:dyDescent="0.3">
      <c r="A118" s="84" t="s">
        <v>125</v>
      </c>
      <c r="B118" s="61" t="s">
        <v>182</v>
      </c>
      <c r="C118" s="61" t="s">
        <v>314</v>
      </c>
      <c r="D118" s="84" t="s">
        <v>320</v>
      </c>
      <c r="E118" s="61" t="e">
        <f>#REF!</f>
        <v>#REF!</v>
      </c>
      <c r="F118" s="61"/>
      <c r="G118" s="61">
        <v>2004</v>
      </c>
      <c r="H118" s="62">
        <v>8.58</v>
      </c>
      <c r="I118" s="63" t="e">
        <f>#REF!</f>
        <v>#REF!</v>
      </c>
      <c r="K118" s="12"/>
      <c r="M118" s="17">
        <v>13.542857142857144</v>
      </c>
    </row>
    <row r="119" spans="1:13" x14ac:dyDescent="0.3">
      <c r="A119" s="84" t="s">
        <v>127</v>
      </c>
      <c r="B119" s="61" t="s">
        <v>182</v>
      </c>
      <c r="C119" s="61" t="s">
        <v>314</v>
      </c>
      <c r="D119" s="84" t="s">
        <v>321</v>
      </c>
      <c r="E119" s="61" t="e">
        <f>#REF!</f>
        <v>#REF!</v>
      </c>
      <c r="F119" s="61"/>
      <c r="G119" s="61">
        <v>2007</v>
      </c>
      <c r="H119" s="62">
        <v>37.510000000000005</v>
      </c>
      <c r="I119" s="63" t="e">
        <f>#REF!</f>
        <v>#REF!</v>
      </c>
      <c r="K119" s="12"/>
      <c r="M119" s="17">
        <v>54.871428571428581</v>
      </c>
    </row>
    <row r="120" spans="1:13" x14ac:dyDescent="0.3">
      <c r="A120" s="84" t="s">
        <v>127</v>
      </c>
      <c r="B120" s="61" t="s">
        <v>182</v>
      </c>
      <c r="C120" s="61" t="s">
        <v>314</v>
      </c>
      <c r="D120" s="84" t="s">
        <v>322</v>
      </c>
      <c r="E120" s="61" t="e">
        <f>#REF!</f>
        <v>#REF!</v>
      </c>
      <c r="F120" s="61"/>
      <c r="G120" s="61">
        <v>2006</v>
      </c>
      <c r="H120" s="62">
        <v>22.77</v>
      </c>
      <c r="I120" s="63" t="e">
        <f>#REF!</f>
        <v>#REF!</v>
      </c>
      <c r="K120" s="12"/>
      <c r="M120" s="17">
        <v>33.814285714285717</v>
      </c>
    </row>
    <row r="121" spans="1:13" x14ac:dyDescent="0.3">
      <c r="A121" s="84" t="s">
        <v>127</v>
      </c>
      <c r="B121" s="61" t="s">
        <v>182</v>
      </c>
      <c r="C121" s="61" t="s">
        <v>314</v>
      </c>
      <c r="D121" s="84" t="s">
        <v>322</v>
      </c>
      <c r="E121" s="61" t="e">
        <f>#REF!</f>
        <v>#REF!</v>
      </c>
      <c r="F121" s="61"/>
      <c r="G121" s="61">
        <v>2006</v>
      </c>
      <c r="H121" s="62">
        <v>29.59</v>
      </c>
      <c r="I121" s="63" t="e">
        <f>#REF!</f>
        <v>#REF!</v>
      </c>
      <c r="K121" s="12"/>
      <c r="M121" s="17">
        <v>43.557142857142857</v>
      </c>
    </row>
    <row r="122" spans="1:13" x14ac:dyDescent="0.3">
      <c r="A122" s="84" t="s">
        <v>127</v>
      </c>
      <c r="B122" s="61" t="s">
        <v>182</v>
      </c>
      <c r="C122" s="61" t="s">
        <v>314</v>
      </c>
      <c r="D122" s="84" t="s">
        <v>323</v>
      </c>
      <c r="E122" s="61" t="e">
        <f>#REF!</f>
        <v>#REF!</v>
      </c>
      <c r="F122" s="61"/>
      <c r="G122" s="61">
        <v>2007</v>
      </c>
      <c r="H122" s="62">
        <v>34.1</v>
      </c>
      <c r="I122" s="63" t="e">
        <f>#REF!</f>
        <v>#REF!</v>
      </c>
      <c r="K122" s="12"/>
      <c r="M122" s="17">
        <v>50</v>
      </c>
    </row>
    <row r="123" spans="1:13" x14ac:dyDescent="0.3">
      <c r="A123" s="84" t="s">
        <v>127</v>
      </c>
      <c r="B123" s="61" t="s">
        <v>182</v>
      </c>
      <c r="C123" s="61" t="s">
        <v>314</v>
      </c>
      <c r="D123" s="84" t="s">
        <v>324</v>
      </c>
      <c r="E123" s="61" t="e">
        <f>#REF!</f>
        <v>#REF!</v>
      </c>
      <c r="F123" s="61"/>
      <c r="G123" s="61">
        <v>2008</v>
      </c>
      <c r="H123" s="62">
        <v>39.710000000000008</v>
      </c>
      <c r="I123" s="63" t="e">
        <f>#REF!</f>
        <v>#REF!</v>
      </c>
      <c r="K123" s="12"/>
      <c r="M123" s="17">
        <v>58.014285714285727</v>
      </c>
    </row>
    <row r="124" spans="1:13" x14ac:dyDescent="0.3">
      <c r="A124" s="84" t="s">
        <v>127</v>
      </c>
      <c r="B124" s="61" t="s">
        <v>182</v>
      </c>
      <c r="C124" s="61" t="s">
        <v>314</v>
      </c>
      <c r="D124" s="84" t="s">
        <v>325</v>
      </c>
      <c r="E124" s="61" t="e">
        <f>#REF!</f>
        <v>#REF!</v>
      </c>
      <c r="F124" s="61"/>
      <c r="G124" s="61">
        <v>2006</v>
      </c>
      <c r="H124" s="62">
        <v>385.00000000000006</v>
      </c>
      <c r="I124" s="63" t="e">
        <f>#REF!</f>
        <v>#REF!</v>
      </c>
      <c r="K124" s="12"/>
      <c r="M124" s="17">
        <v>551.28571428571433</v>
      </c>
    </row>
    <row r="125" spans="1:13" x14ac:dyDescent="0.3">
      <c r="A125" s="84" t="s">
        <v>127</v>
      </c>
      <c r="B125" s="61" t="s">
        <v>182</v>
      </c>
      <c r="C125" s="61" t="s">
        <v>314</v>
      </c>
      <c r="D125" s="84" t="s">
        <v>325</v>
      </c>
      <c r="E125" s="61" t="e">
        <f>#REF!</f>
        <v>#REF!</v>
      </c>
      <c r="F125" s="61"/>
      <c r="G125" s="61">
        <v>2000</v>
      </c>
      <c r="H125" s="62">
        <v>963.93000000000006</v>
      </c>
      <c r="I125" s="63" t="e">
        <f>#REF!</f>
        <v>#REF!</v>
      </c>
      <c r="K125" s="12"/>
      <c r="M125" s="17">
        <v>1378.3285714285716</v>
      </c>
    </row>
    <row r="126" spans="1:13" x14ac:dyDescent="0.3">
      <c r="A126" s="84" t="s">
        <v>127</v>
      </c>
      <c r="B126" s="61" t="s">
        <v>182</v>
      </c>
      <c r="C126" s="61" t="s">
        <v>314</v>
      </c>
      <c r="D126" s="84" t="s">
        <v>325</v>
      </c>
      <c r="E126" s="61" t="e">
        <f>#REF!</f>
        <v>#REF!</v>
      </c>
      <c r="F126" s="61"/>
      <c r="G126" s="61">
        <v>2010</v>
      </c>
      <c r="H126" s="62">
        <v>793.1</v>
      </c>
      <c r="I126" s="63" t="e">
        <f>#REF!</f>
        <v>#REF!</v>
      </c>
      <c r="K126" s="12"/>
      <c r="M126" s="17">
        <v>1134.2857142857144</v>
      </c>
    </row>
    <row r="127" spans="1:13" x14ac:dyDescent="0.3">
      <c r="A127" s="84" t="s">
        <v>135</v>
      </c>
      <c r="B127" s="61" t="s">
        <v>182</v>
      </c>
      <c r="C127" s="61" t="s">
        <v>314</v>
      </c>
      <c r="D127" s="84" t="s">
        <v>326</v>
      </c>
      <c r="E127" s="61" t="e">
        <f>#REF!</f>
        <v>#REF!</v>
      </c>
      <c r="F127" s="61"/>
      <c r="G127" s="61">
        <v>2010</v>
      </c>
      <c r="H127" s="62">
        <v>24.750000000000004</v>
      </c>
      <c r="I127" s="63" t="e">
        <f>#REF!</f>
        <v>#REF!</v>
      </c>
      <c r="K127" s="12"/>
      <c r="M127" s="17">
        <v>36.642857142857146</v>
      </c>
    </row>
    <row r="128" spans="1:13" x14ac:dyDescent="0.3">
      <c r="A128" s="84" t="s">
        <v>127</v>
      </c>
      <c r="B128" s="61" t="s">
        <v>182</v>
      </c>
      <c r="C128" s="61" t="s">
        <v>314</v>
      </c>
      <c r="D128" s="84" t="s">
        <v>327</v>
      </c>
      <c r="E128" s="61" t="e">
        <f>#REF!</f>
        <v>#REF!</v>
      </c>
      <c r="F128" s="61"/>
      <c r="G128" s="61">
        <v>2009</v>
      </c>
      <c r="H128" s="62">
        <v>255.20000000000002</v>
      </c>
      <c r="I128" s="63" t="e">
        <f>#REF!</f>
        <v>#REF!</v>
      </c>
      <c r="K128" s="12"/>
      <c r="M128" s="17">
        <v>365.85714285714289</v>
      </c>
    </row>
    <row r="129" spans="1:13" x14ac:dyDescent="0.3">
      <c r="A129" s="84" t="s">
        <v>127</v>
      </c>
      <c r="B129" s="61" t="s">
        <v>182</v>
      </c>
      <c r="C129" s="61" t="s">
        <v>314</v>
      </c>
      <c r="D129" s="84" t="s">
        <v>327</v>
      </c>
      <c r="E129" s="61" t="e">
        <f>#REF!</f>
        <v>#REF!</v>
      </c>
      <c r="F129" s="61"/>
      <c r="G129" s="61">
        <v>2006</v>
      </c>
      <c r="H129" s="62">
        <v>161.04000000000002</v>
      </c>
      <c r="I129" s="63" t="e">
        <f>#REF!</f>
        <v>#REF!</v>
      </c>
      <c r="K129" s="12"/>
      <c r="M129" s="17">
        <v>231.34285714285718</v>
      </c>
    </row>
    <row r="130" spans="1:13" x14ac:dyDescent="0.3">
      <c r="A130" s="84" t="s">
        <v>127</v>
      </c>
      <c r="B130" s="61" t="s">
        <v>182</v>
      </c>
      <c r="C130" s="61" t="s">
        <v>314</v>
      </c>
      <c r="D130" s="84" t="s">
        <v>328</v>
      </c>
      <c r="E130" s="61" t="e">
        <f>#REF!</f>
        <v>#REF!</v>
      </c>
      <c r="F130" s="61"/>
      <c r="G130" s="61">
        <v>2010</v>
      </c>
      <c r="H130" s="62">
        <v>42.570000000000007</v>
      </c>
      <c r="I130" s="63" t="e">
        <f>#REF!</f>
        <v>#REF!</v>
      </c>
      <c r="K130" s="12"/>
      <c r="M130" s="17">
        <v>62.100000000000016</v>
      </c>
    </row>
    <row r="131" spans="1:13" x14ac:dyDescent="0.3">
      <c r="A131" s="84" t="s">
        <v>127</v>
      </c>
      <c r="B131" s="61" t="s">
        <v>182</v>
      </c>
      <c r="C131" s="61" t="s">
        <v>314</v>
      </c>
      <c r="D131" s="84" t="s">
        <v>328</v>
      </c>
      <c r="E131" s="61" t="e">
        <f>#REF!</f>
        <v>#REF!</v>
      </c>
      <c r="F131" s="61"/>
      <c r="G131" s="61">
        <v>2009</v>
      </c>
      <c r="H131" s="62">
        <v>45.43</v>
      </c>
      <c r="I131" s="63" t="e">
        <f>#REF!</f>
        <v>#REF!</v>
      </c>
      <c r="K131" s="12"/>
      <c r="M131" s="17">
        <v>66.185714285714283</v>
      </c>
    </row>
    <row r="132" spans="1:13" x14ac:dyDescent="0.3">
      <c r="A132" s="84" t="s">
        <v>127</v>
      </c>
      <c r="B132" s="61" t="s">
        <v>182</v>
      </c>
      <c r="C132" s="61" t="s">
        <v>314</v>
      </c>
      <c r="D132" s="84" t="s">
        <v>328</v>
      </c>
      <c r="E132" s="61" t="e">
        <f>#REF!</f>
        <v>#REF!</v>
      </c>
      <c r="F132" s="61"/>
      <c r="G132" s="61">
        <v>2008</v>
      </c>
      <c r="H132" s="62">
        <v>33.550000000000004</v>
      </c>
      <c r="I132" s="63" t="e">
        <f>#REF!</f>
        <v>#REF!</v>
      </c>
      <c r="K132" s="12"/>
      <c r="M132" s="17">
        <v>49.214285714285722</v>
      </c>
    </row>
    <row r="133" spans="1:13" x14ac:dyDescent="0.3">
      <c r="A133" s="84" t="s">
        <v>127</v>
      </c>
      <c r="B133" s="61" t="s">
        <v>182</v>
      </c>
      <c r="C133" s="61" t="s">
        <v>314</v>
      </c>
      <c r="D133" s="84" t="s">
        <v>328</v>
      </c>
      <c r="E133" s="61" t="e">
        <f>#REF!</f>
        <v>#REF!</v>
      </c>
      <c r="F133" s="61"/>
      <c r="G133" s="61">
        <v>2007</v>
      </c>
      <c r="H133" s="62">
        <v>30.14</v>
      </c>
      <c r="I133" s="63" t="e">
        <f>#REF!</f>
        <v>#REF!</v>
      </c>
      <c r="K133" s="12"/>
      <c r="M133" s="17">
        <v>44.342857142857142</v>
      </c>
    </row>
    <row r="134" spans="1:13" x14ac:dyDescent="0.3">
      <c r="A134" s="84" t="s">
        <v>127</v>
      </c>
      <c r="B134" s="61" t="s">
        <v>182</v>
      </c>
      <c r="C134" s="61" t="s">
        <v>314</v>
      </c>
      <c r="D134" s="84" t="s">
        <v>329</v>
      </c>
      <c r="E134" s="61" t="e">
        <f>#REF!</f>
        <v>#REF!</v>
      </c>
      <c r="F134" s="61"/>
      <c r="G134" s="61">
        <v>2008</v>
      </c>
      <c r="H134" s="62">
        <v>35.75</v>
      </c>
      <c r="I134" s="63" t="e">
        <f>#REF!</f>
        <v>#REF!</v>
      </c>
      <c r="K134" s="12"/>
      <c r="M134" s="17">
        <v>52.357142857142861</v>
      </c>
    </row>
    <row r="135" spans="1:13" x14ac:dyDescent="0.3">
      <c r="A135" s="84" t="s">
        <v>127</v>
      </c>
      <c r="B135" s="61" t="s">
        <v>182</v>
      </c>
      <c r="C135" s="61" t="s">
        <v>314</v>
      </c>
      <c r="D135" s="84" t="s">
        <v>329</v>
      </c>
      <c r="E135" s="61" t="e">
        <f>#REF!</f>
        <v>#REF!</v>
      </c>
      <c r="F135" s="61"/>
      <c r="G135" s="61">
        <v>2006</v>
      </c>
      <c r="H135" s="62">
        <v>32.89</v>
      </c>
      <c r="I135" s="63" t="e">
        <f>#REF!</f>
        <v>#REF!</v>
      </c>
      <c r="K135" s="12"/>
      <c r="M135" s="17">
        <v>48.271428571428572</v>
      </c>
    </row>
    <row r="136" spans="1:13" x14ac:dyDescent="0.3">
      <c r="A136" s="84" t="s">
        <v>143</v>
      </c>
      <c r="B136" s="61" t="s">
        <v>182</v>
      </c>
      <c r="C136" s="61" t="s">
        <v>314</v>
      </c>
      <c r="D136" s="84" t="s">
        <v>330</v>
      </c>
      <c r="E136" s="61" t="e">
        <f>#REF!</f>
        <v>#REF!</v>
      </c>
      <c r="F136" s="61"/>
      <c r="G136" s="61">
        <v>2006</v>
      </c>
      <c r="H136" s="62">
        <v>27.280000000000005</v>
      </c>
      <c r="I136" s="63" t="e">
        <f>#REF!</f>
        <v>#REF!</v>
      </c>
      <c r="K136" s="12"/>
      <c r="M136" s="17">
        <v>40.257142857142867</v>
      </c>
    </row>
    <row r="137" spans="1:13" x14ac:dyDescent="0.3">
      <c r="A137" s="84" t="s">
        <v>143</v>
      </c>
      <c r="B137" s="61" t="s">
        <v>182</v>
      </c>
      <c r="C137" s="61" t="s">
        <v>314</v>
      </c>
      <c r="D137" s="84" t="s">
        <v>330</v>
      </c>
      <c r="E137" s="61" t="e">
        <f>#REF!</f>
        <v>#REF!</v>
      </c>
      <c r="F137" s="61"/>
      <c r="G137" s="61">
        <v>2000</v>
      </c>
      <c r="H137" s="62">
        <v>39.160000000000004</v>
      </c>
      <c r="I137" s="63" t="e">
        <f>#REF!</f>
        <v>#REF!</v>
      </c>
      <c r="K137" s="12"/>
      <c r="M137" s="17">
        <v>57.228571428571435</v>
      </c>
    </row>
    <row r="138" spans="1:13" x14ac:dyDescent="0.3">
      <c r="A138" s="84" t="s">
        <v>143</v>
      </c>
      <c r="B138" s="61" t="s">
        <v>182</v>
      </c>
      <c r="C138" s="61" t="s">
        <v>314</v>
      </c>
      <c r="D138" s="84" t="s">
        <v>331</v>
      </c>
      <c r="E138" s="61" t="e">
        <f>#REF!</f>
        <v>#REF!</v>
      </c>
      <c r="F138" s="61"/>
      <c r="G138" s="61">
        <v>2005</v>
      </c>
      <c r="H138" s="62">
        <v>24.42</v>
      </c>
      <c r="I138" s="63" t="e">
        <f>#REF!</f>
        <v>#REF!</v>
      </c>
      <c r="K138" s="12"/>
      <c r="M138" s="17">
        <v>36.171428571428571</v>
      </c>
    </row>
    <row r="139" spans="1:13" x14ac:dyDescent="0.3">
      <c r="A139" s="84" t="s">
        <v>41</v>
      </c>
      <c r="B139" s="61" t="s">
        <v>182</v>
      </c>
      <c r="C139" s="61" t="s">
        <v>314</v>
      </c>
      <c r="D139" s="84" t="s">
        <v>332</v>
      </c>
      <c r="E139" s="61" t="e">
        <f>#REF!</f>
        <v>#REF!</v>
      </c>
      <c r="F139" s="61"/>
      <c r="G139" s="61">
        <v>2009</v>
      </c>
      <c r="H139" s="62">
        <v>209.88000000000002</v>
      </c>
      <c r="I139" s="63" t="e">
        <f>#REF!</f>
        <v>#REF!</v>
      </c>
      <c r="K139" s="12"/>
      <c r="M139" s="17">
        <v>301.11428571428576</v>
      </c>
    </row>
    <row r="140" spans="1:13" x14ac:dyDescent="0.3">
      <c r="A140" s="84" t="s">
        <v>41</v>
      </c>
      <c r="B140" s="61" t="s">
        <v>182</v>
      </c>
      <c r="C140" s="61" t="s">
        <v>314</v>
      </c>
      <c r="D140" s="84" t="s">
        <v>333</v>
      </c>
      <c r="E140" s="61" t="e">
        <f>#REF!</f>
        <v>#REF!</v>
      </c>
      <c r="F140" s="61"/>
      <c r="G140" s="61">
        <v>2004</v>
      </c>
      <c r="H140" s="62">
        <v>39.710000000000008</v>
      </c>
      <c r="I140" s="63" t="e">
        <f>#REF!</f>
        <v>#REF!</v>
      </c>
      <c r="K140" s="12"/>
      <c r="M140" s="17">
        <v>58.014285714285727</v>
      </c>
    </row>
    <row r="141" spans="1:13" x14ac:dyDescent="0.3">
      <c r="A141" s="84" t="s">
        <v>41</v>
      </c>
      <c r="B141" s="61" t="s">
        <v>182</v>
      </c>
      <c r="C141" s="61" t="s">
        <v>314</v>
      </c>
      <c r="D141" s="84" t="s">
        <v>333</v>
      </c>
      <c r="E141" s="61" t="e">
        <f>#REF!</f>
        <v>#REF!</v>
      </c>
      <c r="F141" s="61"/>
      <c r="G141" s="61">
        <v>2005</v>
      </c>
      <c r="H141" s="62">
        <v>51.04</v>
      </c>
      <c r="I141" s="63" t="e">
        <f>#REF!</f>
        <v>#REF!</v>
      </c>
      <c r="K141" s="12"/>
      <c r="M141" s="17">
        <v>74.2</v>
      </c>
    </row>
    <row r="142" spans="1:13" x14ac:dyDescent="0.3">
      <c r="A142" s="84" t="s">
        <v>41</v>
      </c>
      <c r="B142" s="61" t="s">
        <v>182</v>
      </c>
      <c r="C142" s="61" t="s">
        <v>314</v>
      </c>
      <c r="D142" s="84" t="s">
        <v>334</v>
      </c>
      <c r="E142" s="61" t="e">
        <f>#REF!</f>
        <v>#REF!</v>
      </c>
      <c r="F142" s="61"/>
      <c r="G142" s="61">
        <v>2004</v>
      </c>
      <c r="H142" s="62">
        <v>90.750000000000014</v>
      </c>
      <c r="I142" s="63" t="e">
        <f>#REF!</f>
        <v>#REF!</v>
      </c>
      <c r="K142" s="12"/>
      <c r="M142" s="17">
        <v>130.92857142857147</v>
      </c>
    </row>
    <row r="143" spans="1:13" x14ac:dyDescent="0.3">
      <c r="A143" s="84" t="s">
        <v>41</v>
      </c>
      <c r="B143" s="61" t="s">
        <v>182</v>
      </c>
      <c r="C143" s="61" t="s">
        <v>314</v>
      </c>
      <c r="D143" s="84" t="s">
        <v>334</v>
      </c>
      <c r="E143" s="61" t="e">
        <f>#REF!</f>
        <v>#REF!</v>
      </c>
      <c r="F143" s="61"/>
      <c r="G143" s="61">
        <v>2003</v>
      </c>
      <c r="H143" s="62">
        <v>90.750000000000014</v>
      </c>
      <c r="I143" s="63" t="e">
        <f>#REF!</f>
        <v>#REF!</v>
      </c>
      <c r="K143" s="12"/>
      <c r="M143" s="17">
        <v>130.92857142857147</v>
      </c>
    </row>
    <row r="144" spans="1:13" x14ac:dyDescent="0.3">
      <c r="A144" s="84" t="s">
        <v>41</v>
      </c>
      <c r="B144" s="61" t="s">
        <v>182</v>
      </c>
      <c r="C144" s="61" t="s">
        <v>314</v>
      </c>
      <c r="D144" s="84" t="s">
        <v>334</v>
      </c>
      <c r="E144" s="61" t="e">
        <f>#REF!</f>
        <v>#REF!</v>
      </c>
      <c r="F144" s="61"/>
      <c r="G144" s="61">
        <v>1999</v>
      </c>
      <c r="H144" s="62">
        <v>90.750000000000014</v>
      </c>
      <c r="I144" s="63" t="e">
        <f>#REF!</f>
        <v>#REF!</v>
      </c>
      <c r="K144" s="12"/>
      <c r="M144" s="17">
        <v>130.92857142857147</v>
      </c>
    </row>
    <row r="145" spans="1:13" x14ac:dyDescent="0.3">
      <c r="A145" s="84" t="s">
        <v>41</v>
      </c>
      <c r="B145" s="61" t="s">
        <v>182</v>
      </c>
      <c r="C145" s="61" t="s">
        <v>314</v>
      </c>
      <c r="D145" s="84" t="s">
        <v>335</v>
      </c>
      <c r="E145" s="61" t="e">
        <f>#REF!</f>
        <v>#REF!</v>
      </c>
      <c r="F145" s="61"/>
      <c r="G145" s="61">
        <v>2007</v>
      </c>
      <c r="H145" s="62">
        <v>35.200000000000003</v>
      </c>
      <c r="I145" s="63" t="e">
        <f>#REF!</f>
        <v>#REF!</v>
      </c>
      <c r="K145" s="12"/>
      <c r="M145" s="17">
        <v>51.571428571428577</v>
      </c>
    </row>
    <row r="146" spans="1:13" x14ac:dyDescent="0.3">
      <c r="A146" s="84" t="s">
        <v>41</v>
      </c>
      <c r="B146" s="61" t="s">
        <v>182</v>
      </c>
      <c r="C146" s="61" t="s">
        <v>314</v>
      </c>
      <c r="D146" s="84" t="s">
        <v>335</v>
      </c>
      <c r="E146" s="61" t="e">
        <f>#REF!</f>
        <v>#REF!</v>
      </c>
      <c r="F146" s="61"/>
      <c r="G146" s="61">
        <v>2006</v>
      </c>
      <c r="H146" s="62">
        <v>44.33</v>
      </c>
      <c r="I146" s="63" t="e">
        <f>#REF!</f>
        <v>#REF!</v>
      </c>
      <c r="K146" s="12"/>
      <c r="M146" s="17">
        <v>64.614285714285714</v>
      </c>
    </row>
    <row r="147" spans="1:13" x14ac:dyDescent="0.3">
      <c r="A147" s="84" t="s">
        <v>41</v>
      </c>
      <c r="B147" s="61" t="s">
        <v>182</v>
      </c>
      <c r="C147" s="61" t="s">
        <v>314</v>
      </c>
      <c r="D147" s="84" t="s">
        <v>335</v>
      </c>
      <c r="E147" s="61" t="e">
        <f>#REF!</f>
        <v>#REF!</v>
      </c>
      <c r="F147" s="61"/>
      <c r="G147" s="61">
        <v>2003</v>
      </c>
      <c r="H147" s="62">
        <v>47.63</v>
      </c>
      <c r="I147" s="63" t="e">
        <f>#REF!</f>
        <v>#REF!</v>
      </c>
      <c r="K147" s="12"/>
      <c r="M147" s="17">
        <v>69.328571428571436</v>
      </c>
    </row>
    <row r="148" spans="1:13" x14ac:dyDescent="0.3">
      <c r="A148" s="84" t="s">
        <v>41</v>
      </c>
      <c r="B148" s="61" t="s">
        <v>182</v>
      </c>
      <c r="C148" s="61" t="s">
        <v>314</v>
      </c>
      <c r="D148" s="84" t="s">
        <v>336</v>
      </c>
      <c r="E148" s="61" t="e">
        <f>#REF!</f>
        <v>#REF!</v>
      </c>
      <c r="F148" s="61"/>
      <c r="G148" s="61">
        <v>2006</v>
      </c>
      <c r="H148" s="62">
        <v>669.13</v>
      </c>
      <c r="I148" s="63" t="e">
        <f>#REF!</f>
        <v>#REF!</v>
      </c>
      <c r="K148" s="12"/>
      <c r="M148" s="17">
        <v>957.18571428571431</v>
      </c>
    </row>
    <row r="149" spans="1:13" x14ac:dyDescent="0.3">
      <c r="A149" s="84" t="s">
        <v>41</v>
      </c>
      <c r="B149" s="61" t="s">
        <v>182</v>
      </c>
      <c r="C149" s="61" t="s">
        <v>314</v>
      </c>
      <c r="D149" s="84" t="s">
        <v>336</v>
      </c>
      <c r="E149" s="61" t="e">
        <f>#REF!</f>
        <v>#REF!</v>
      </c>
      <c r="F149" s="61"/>
      <c r="G149" s="61">
        <v>2000</v>
      </c>
      <c r="H149" s="62">
        <v>1758.9</v>
      </c>
      <c r="I149" s="63" t="e">
        <f>#REF!</f>
        <v>#REF!</v>
      </c>
      <c r="K149" s="12"/>
      <c r="M149" s="17">
        <v>2514.0000000000005</v>
      </c>
    </row>
    <row r="150" spans="1:13" x14ac:dyDescent="0.3">
      <c r="A150" s="84" t="s">
        <v>41</v>
      </c>
      <c r="B150" s="61" t="s">
        <v>182</v>
      </c>
      <c r="C150" s="61" t="s">
        <v>314</v>
      </c>
      <c r="D150" s="84" t="s">
        <v>337</v>
      </c>
      <c r="E150" s="61" t="e">
        <f>#REF!</f>
        <v>#REF!</v>
      </c>
      <c r="F150" s="61"/>
      <c r="G150" s="61">
        <v>2001</v>
      </c>
      <c r="H150" s="62">
        <v>487.3</v>
      </c>
      <c r="I150" s="63" t="e">
        <f>#REF!</f>
        <v>#REF!</v>
      </c>
      <c r="K150" s="12"/>
      <c r="M150" s="17">
        <v>697.42857142857144</v>
      </c>
    </row>
    <row r="151" spans="1:13" x14ac:dyDescent="0.3">
      <c r="A151" s="84" t="s">
        <v>41</v>
      </c>
      <c r="B151" s="61" t="s">
        <v>182</v>
      </c>
      <c r="C151" s="61" t="s">
        <v>314</v>
      </c>
      <c r="D151" s="84" t="s">
        <v>337</v>
      </c>
      <c r="E151" s="61" t="e">
        <f>#REF!</f>
        <v>#REF!</v>
      </c>
      <c r="F151" s="61"/>
      <c r="G151" s="61">
        <v>1997</v>
      </c>
      <c r="H151" s="62">
        <v>464.20000000000005</v>
      </c>
      <c r="I151" s="63" t="e">
        <f>#REF!</f>
        <v>#REF!</v>
      </c>
      <c r="K151" s="12"/>
      <c r="M151" s="17">
        <v>664.42857142857156</v>
      </c>
    </row>
    <row r="152" spans="1:13" x14ac:dyDescent="0.3">
      <c r="A152" s="84" t="s">
        <v>41</v>
      </c>
      <c r="B152" s="61" t="s">
        <v>182</v>
      </c>
      <c r="C152" s="61" t="s">
        <v>314</v>
      </c>
      <c r="D152" s="84" t="s">
        <v>337</v>
      </c>
      <c r="E152" s="61" t="e">
        <f>#REF!</f>
        <v>#REF!</v>
      </c>
      <c r="F152" s="61"/>
      <c r="G152" s="61">
        <v>1988</v>
      </c>
      <c r="H152" s="62">
        <v>447.70000000000005</v>
      </c>
      <c r="I152" s="63" t="e">
        <f>#REF!</f>
        <v>#REF!</v>
      </c>
      <c r="K152" s="12"/>
      <c r="M152" s="17">
        <v>640.85714285714289</v>
      </c>
    </row>
    <row r="153" spans="1:13" x14ac:dyDescent="0.3">
      <c r="A153" s="84" t="s">
        <v>41</v>
      </c>
      <c r="B153" s="61" t="s">
        <v>182</v>
      </c>
      <c r="C153" s="61" t="s">
        <v>314</v>
      </c>
      <c r="D153" s="84" t="s">
        <v>338</v>
      </c>
      <c r="E153" s="61" t="e">
        <f>#REF!</f>
        <v>#REF!</v>
      </c>
      <c r="F153" s="61"/>
      <c r="G153" s="61">
        <v>2005</v>
      </c>
      <c r="H153" s="62">
        <v>130.46</v>
      </c>
      <c r="I153" s="63" t="e">
        <f>#REF!</f>
        <v>#REF!</v>
      </c>
      <c r="K153" s="12"/>
      <c r="M153" s="17">
        <v>187.6571428571429</v>
      </c>
    </row>
    <row r="154" spans="1:13" x14ac:dyDescent="0.3">
      <c r="A154" s="84" t="s">
        <v>41</v>
      </c>
      <c r="B154" s="61" t="s">
        <v>182</v>
      </c>
      <c r="C154" s="61" t="s">
        <v>314</v>
      </c>
      <c r="D154" s="84" t="s">
        <v>338</v>
      </c>
      <c r="E154" s="61" t="e">
        <f>#REF!</f>
        <v>#REF!</v>
      </c>
      <c r="F154" s="61"/>
      <c r="G154" s="61">
        <v>2007</v>
      </c>
      <c r="H154" s="62">
        <v>90.750000000000014</v>
      </c>
      <c r="I154" s="63" t="e">
        <f>#REF!</f>
        <v>#REF!</v>
      </c>
      <c r="K154" s="12"/>
      <c r="M154" s="17">
        <v>130.92857142857147</v>
      </c>
    </row>
    <row r="155" spans="1:13" x14ac:dyDescent="0.3">
      <c r="A155" s="84" t="s">
        <v>41</v>
      </c>
      <c r="B155" s="61" t="s">
        <v>182</v>
      </c>
      <c r="C155" s="61" t="s">
        <v>314</v>
      </c>
      <c r="D155" s="84" t="s">
        <v>339</v>
      </c>
      <c r="E155" s="61" t="e">
        <f>#REF!</f>
        <v>#REF!</v>
      </c>
      <c r="F155" s="61"/>
      <c r="G155" s="61">
        <v>2004</v>
      </c>
      <c r="H155" s="62">
        <v>363.00000000000006</v>
      </c>
      <c r="I155" s="63" t="e">
        <f>#REF!</f>
        <v>#REF!</v>
      </c>
      <c r="K155" s="12"/>
      <c r="M155" s="17">
        <v>519.85714285714289</v>
      </c>
    </row>
    <row r="156" spans="1:13" x14ac:dyDescent="0.3">
      <c r="A156" s="84" t="s">
        <v>41</v>
      </c>
      <c r="B156" s="61" t="s">
        <v>182</v>
      </c>
      <c r="C156" s="61" t="s">
        <v>314</v>
      </c>
      <c r="D156" s="84" t="s">
        <v>339</v>
      </c>
      <c r="E156" s="61" t="e">
        <f>#REF!</f>
        <v>#REF!</v>
      </c>
      <c r="F156" s="61"/>
      <c r="G156" s="61">
        <v>1998</v>
      </c>
      <c r="H156" s="62">
        <v>414.70000000000005</v>
      </c>
      <c r="I156" s="63" t="e">
        <f>#REF!</f>
        <v>#REF!</v>
      </c>
      <c r="K156" s="12"/>
      <c r="M156" s="17">
        <v>593.71428571428578</v>
      </c>
    </row>
    <row r="157" spans="1:13" x14ac:dyDescent="0.3">
      <c r="A157" s="84" t="s">
        <v>41</v>
      </c>
      <c r="B157" s="61" t="s">
        <v>182</v>
      </c>
      <c r="C157" s="61" t="s">
        <v>314</v>
      </c>
      <c r="D157" s="84" t="s">
        <v>353</v>
      </c>
      <c r="E157" s="61" t="e">
        <f>#REF!</f>
        <v>#REF!</v>
      </c>
      <c r="F157" s="61"/>
      <c r="G157" s="61">
        <v>2006</v>
      </c>
      <c r="H157" s="62">
        <v>82.83</v>
      </c>
      <c r="I157" s="63" t="e">
        <f>#REF!</f>
        <v>#REF!</v>
      </c>
      <c r="K157" s="12"/>
      <c r="M157" s="17">
        <v>119.61428571428573</v>
      </c>
    </row>
    <row r="158" spans="1:13" x14ac:dyDescent="0.3">
      <c r="A158" s="84" t="s">
        <v>41</v>
      </c>
      <c r="B158" s="61" t="s">
        <v>182</v>
      </c>
      <c r="C158" s="61" t="s">
        <v>314</v>
      </c>
      <c r="D158" s="84" t="s">
        <v>353</v>
      </c>
      <c r="E158" s="61" t="e">
        <f>#REF!</f>
        <v>#REF!</v>
      </c>
      <c r="F158" s="61"/>
      <c r="G158" s="61">
        <v>1995</v>
      </c>
      <c r="H158" s="62">
        <v>141.9</v>
      </c>
      <c r="I158" s="63" t="e">
        <f>#REF!</f>
        <v>#REF!</v>
      </c>
      <c r="K158" s="12"/>
      <c r="M158" s="17">
        <v>204.00000000000003</v>
      </c>
    </row>
    <row r="159" spans="1:13" x14ac:dyDescent="0.3">
      <c r="A159" s="84" t="s">
        <v>41</v>
      </c>
      <c r="B159" s="61" t="s">
        <v>182</v>
      </c>
      <c r="C159" s="61" t="s">
        <v>314</v>
      </c>
      <c r="D159" s="84" t="s">
        <v>365</v>
      </c>
      <c r="E159" s="61" t="e">
        <f>#REF!</f>
        <v>#REF!</v>
      </c>
      <c r="F159" s="61"/>
      <c r="G159" s="61">
        <v>2007</v>
      </c>
      <c r="H159" s="62">
        <v>85.140000000000015</v>
      </c>
      <c r="I159" s="63" t="e">
        <f>#REF!</f>
        <v>#REF!</v>
      </c>
      <c r="K159" s="12"/>
      <c r="M159" s="17">
        <v>122.91428571428575</v>
      </c>
    </row>
    <row r="160" spans="1:13" x14ac:dyDescent="0.3">
      <c r="A160" s="84" t="s">
        <v>41</v>
      </c>
      <c r="B160" s="61" t="s">
        <v>182</v>
      </c>
      <c r="C160" s="61" t="s">
        <v>314</v>
      </c>
      <c r="D160" s="84" t="s">
        <v>365</v>
      </c>
      <c r="E160" s="61" t="e">
        <f>#REF!</f>
        <v>#REF!</v>
      </c>
      <c r="F160" s="61"/>
      <c r="G160" s="61">
        <v>1990</v>
      </c>
      <c r="H160" s="62">
        <v>145.20000000000002</v>
      </c>
      <c r="I160" s="63" t="e">
        <f>#REF!</f>
        <v>#REF!</v>
      </c>
      <c r="K160" s="12"/>
      <c r="M160" s="17">
        <v>208.71428571428575</v>
      </c>
    </row>
    <row r="161" spans="1:13" x14ac:dyDescent="0.3">
      <c r="A161" s="84" t="s">
        <v>159</v>
      </c>
      <c r="B161" s="61" t="s">
        <v>182</v>
      </c>
      <c r="C161" s="61" t="s">
        <v>314</v>
      </c>
      <c r="D161" s="84" t="s">
        <v>340</v>
      </c>
      <c r="E161" s="61" t="e">
        <f>#REF!</f>
        <v>#REF!</v>
      </c>
      <c r="F161" s="61"/>
      <c r="G161" s="61">
        <v>2009</v>
      </c>
      <c r="H161" s="62">
        <v>30.360000000000003</v>
      </c>
      <c r="I161" s="63" t="e">
        <f>#REF!</f>
        <v>#REF!</v>
      </c>
      <c r="K161" s="12"/>
      <c r="M161" s="17">
        <v>44.657142857142865</v>
      </c>
    </row>
    <row r="162" spans="1:13" x14ac:dyDescent="0.3">
      <c r="A162" s="84" t="s">
        <v>39</v>
      </c>
      <c r="B162" s="61" t="s">
        <v>182</v>
      </c>
      <c r="C162" s="61" t="s">
        <v>314</v>
      </c>
      <c r="D162" s="84" t="s">
        <v>341</v>
      </c>
      <c r="E162" s="61" t="e">
        <f>#REF!</f>
        <v>#REF!</v>
      </c>
      <c r="F162" s="61"/>
      <c r="G162" s="61">
        <v>2003</v>
      </c>
      <c r="H162" s="62">
        <v>181.50000000000003</v>
      </c>
      <c r="I162" s="63" t="e">
        <f>#REF!</f>
        <v>#REF!</v>
      </c>
      <c r="K162" s="12"/>
      <c r="M162" s="17">
        <v>260.57142857142861</v>
      </c>
    </row>
    <row r="163" spans="1:13" x14ac:dyDescent="0.3">
      <c r="A163" s="84" t="s">
        <v>39</v>
      </c>
      <c r="B163" s="61" t="s">
        <v>182</v>
      </c>
      <c r="C163" s="61" t="s">
        <v>314</v>
      </c>
      <c r="D163" s="84" t="s">
        <v>342</v>
      </c>
      <c r="E163" s="61" t="e">
        <f>#REF!</f>
        <v>#REF!</v>
      </c>
      <c r="F163" s="61"/>
      <c r="G163" s="61">
        <v>2008</v>
      </c>
      <c r="H163" s="62">
        <v>29.59</v>
      </c>
      <c r="I163" s="63" t="e">
        <f>#REF!</f>
        <v>#REF!</v>
      </c>
      <c r="K163" s="12"/>
      <c r="M163" s="17">
        <v>43.557142857142857</v>
      </c>
    </row>
    <row r="164" spans="1:13" x14ac:dyDescent="0.3">
      <c r="A164" s="84" t="s">
        <v>39</v>
      </c>
      <c r="B164" s="61" t="s">
        <v>182</v>
      </c>
      <c r="C164" s="61" t="s">
        <v>314</v>
      </c>
      <c r="D164" s="84" t="s">
        <v>343</v>
      </c>
      <c r="E164" s="61" t="e">
        <f>#REF!</f>
        <v>#REF!</v>
      </c>
      <c r="F164" s="61"/>
      <c r="G164" s="61">
        <v>2009</v>
      </c>
      <c r="H164" s="62">
        <v>3404.5000000000005</v>
      </c>
      <c r="I164" s="63" t="e">
        <f>#REF!</f>
        <v>#REF!</v>
      </c>
      <c r="K164" s="12"/>
      <c r="M164" s="17">
        <v>4864.857142857144</v>
      </c>
    </row>
    <row r="165" spans="1:13" x14ac:dyDescent="0.3">
      <c r="A165" s="84" t="s">
        <v>165</v>
      </c>
      <c r="B165" s="61" t="s">
        <v>182</v>
      </c>
      <c r="C165" s="61" t="s">
        <v>314</v>
      </c>
      <c r="D165" s="84" t="s">
        <v>344</v>
      </c>
      <c r="E165" s="61" t="e">
        <f>#REF!</f>
        <v>#REF!</v>
      </c>
      <c r="F165" s="61"/>
      <c r="G165" s="61">
        <v>2008</v>
      </c>
      <c r="H165" s="62">
        <v>375.1</v>
      </c>
      <c r="I165" s="63" t="e">
        <f>#REF!</f>
        <v>#REF!</v>
      </c>
      <c r="K165" s="12"/>
      <c r="M165" s="17">
        <v>537.14285714285722</v>
      </c>
    </row>
    <row r="166" spans="1:13" x14ac:dyDescent="0.3">
      <c r="A166" s="84" t="s">
        <v>165</v>
      </c>
      <c r="B166" s="61" t="s">
        <v>182</v>
      </c>
      <c r="C166" s="61" t="s">
        <v>314</v>
      </c>
      <c r="D166" s="84" t="s">
        <v>345</v>
      </c>
      <c r="E166" s="61" t="e">
        <f>#REF!</f>
        <v>#REF!</v>
      </c>
      <c r="F166" s="61"/>
      <c r="G166" s="61">
        <v>2006</v>
      </c>
      <c r="H166" s="62">
        <v>27.060000000000002</v>
      </c>
      <c r="I166" s="63" t="e">
        <f>#REF!</f>
        <v>#REF!</v>
      </c>
      <c r="K166" s="12"/>
      <c r="M166" s="17">
        <v>39.942857142857143</v>
      </c>
    </row>
    <row r="167" spans="1:13" x14ac:dyDescent="0.3">
      <c r="A167" s="84" t="s">
        <v>43</v>
      </c>
      <c r="B167" s="61" t="s">
        <v>182</v>
      </c>
      <c r="C167" s="61" t="s">
        <v>314</v>
      </c>
      <c r="D167" s="84" t="s">
        <v>346</v>
      </c>
      <c r="E167" s="61" t="e">
        <f>#REF!</f>
        <v>#REF!</v>
      </c>
      <c r="F167" s="61"/>
      <c r="G167" s="61">
        <v>1999</v>
      </c>
      <c r="H167" s="62">
        <v>37.510000000000005</v>
      </c>
      <c r="I167" s="63" t="e">
        <f>#REF!</f>
        <v>#REF!</v>
      </c>
      <c r="K167" s="12"/>
      <c r="M167" s="17">
        <v>54.871428571428581</v>
      </c>
    </row>
    <row r="168" spans="1:13" x14ac:dyDescent="0.3">
      <c r="A168" s="84" t="s">
        <v>43</v>
      </c>
      <c r="B168" s="61" t="s">
        <v>182</v>
      </c>
      <c r="C168" s="61" t="s">
        <v>314</v>
      </c>
      <c r="D168" s="84" t="s">
        <v>347</v>
      </c>
      <c r="E168" s="61" t="e">
        <f>#REF!</f>
        <v>#REF!</v>
      </c>
      <c r="F168" s="61"/>
      <c r="G168" s="61">
        <v>2007</v>
      </c>
      <c r="H168" s="62">
        <v>22.44</v>
      </c>
      <c r="I168" s="63" t="e">
        <f>#REF!</f>
        <v>#REF!</v>
      </c>
      <c r="K168" s="12"/>
      <c r="M168" s="17">
        <v>33.342857142857142</v>
      </c>
    </row>
    <row r="169" spans="1:13" x14ac:dyDescent="0.3">
      <c r="A169" s="84" t="s">
        <v>48</v>
      </c>
      <c r="B169" s="61" t="s">
        <v>182</v>
      </c>
      <c r="C169" s="61" t="s">
        <v>314</v>
      </c>
      <c r="D169" s="84" t="s">
        <v>348</v>
      </c>
      <c r="E169" s="61" t="e">
        <f>#REF!</f>
        <v>#REF!</v>
      </c>
      <c r="F169" s="61"/>
      <c r="G169" s="61">
        <v>2007</v>
      </c>
      <c r="H169" s="62">
        <v>35.75</v>
      </c>
      <c r="I169" s="63" t="e">
        <f>#REF!</f>
        <v>#REF!</v>
      </c>
      <c r="K169" s="12"/>
      <c r="M169" s="17">
        <v>52.357142857142861</v>
      </c>
    </row>
    <row r="170" spans="1:13" x14ac:dyDescent="0.3">
      <c r="A170" s="84" t="s">
        <v>48</v>
      </c>
      <c r="B170" s="61" t="s">
        <v>182</v>
      </c>
      <c r="C170" s="61" t="s">
        <v>314</v>
      </c>
      <c r="D170" s="84" t="s">
        <v>349</v>
      </c>
      <c r="E170" s="61" t="e">
        <f>#REF!</f>
        <v>#REF!</v>
      </c>
      <c r="F170" s="61"/>
      <c r="G170" s="61">
        <v>2006</v>
      </c>
      <c r="H170" s="62">
        <v>26.180000000000003</v>
      </c>
      <c r="I170" s="63" t="e">
        <f>#REF!</f>
        <v>#REF!</v>
      </c>
      <c r="K170" s="12"/>
      <c r="M170" s="17">
        <v>38.68571428571429</v>
      </c>
    </row>
    <row r="171" spans="1:13" x14ac:dyDescent="0.3">
      <c r="A171" s="84" t="s">
        <v>48</v>
      </c>
      <c r="B171" s="61" t="s">
        <v>182</v>
      </c>
      <c r="C171" s="61" t="s">
        <v>314</v>
      </c>
      <c r="D171" s="84" t="s">
        <v>350</v>
      </c>
      <c r="E171" s="61" t="e">
        <f>#REF!</f>
        <v>#REF!</v>
      </c>
      <c r="F171" s="61"/>
      <c r="G171" s="61">
        <v>2006</v>
      </c>
      <c r="H171" s="62">
        <v>38.610000000000007</v>
      </c>
      <c r="I171" s="63" t="e">
        <f>#REF!</f>
        <v>#REF!</v>
      </c>
      <c r="K171" s="12"/>
      <c r="M171" s="17">
        <v>56.442857142857157</v>
      </c>
    </row>
    <row r="172" spans="1:13" x14ac:dyDescent="0.3">
      <c r="A172" s="84" t="s">
        <v>48</v>
      </c>
      <c r="B172" s="61" t="s">
        <v>182</v>
      </c>
      <c r="C172" s="61" t="s">
        <v>314</v>
      </c>
      <c r="D172" s="84" t="s">
        <v>351</v>
      </c>
      <c r="E172" s="61" t="e">
        <f>#REF!</f>
        <v>#REF!</v>
      </c>
      <c r="F172" s="61"/>
      <c r="G172" s="61">
        <v>2007</v>
      </c>
      <c r="H172" s="62">
        <v>16.5</v>
      </c>
      <c r="I172" s="63" t="e">
        <f>#REF!</f>
        <v>#REF!</v>
      </c>
      <c r="K172" s="12"/>
      <c r="M172" s="17">
        <v>24.857142857142858</v>
      </c>
    </row>
    <row r="173" spans="1:13" x14ac:dyDescent="0.3">
      <c r="A173" s="65"/>
      <c r="B173" s="65"/>
      <c r="C173" s="65"/>
      <c r="D173" s="65"/>
      <c r="E173" s="65"/>
      <c r="F173" s="65"/>
      <c r="G173" s="65"/>
      <c r="H173" s="67"/>
      <c r="I173" s="68"/>
      <c r="K173" s="12"/>
    </row>
    <row r="174" spans="1:13" hidden="1" x14ac:dyDescent="0.3">
      <c r="A174" s="167" t="s">
        <v>175</v>
      </c>
      <c r="B174" s="167"/>
      <c r="C174" s="167"/>
      <c r="D174" s="167"/>
      <c r="E174" s="167"/>
      <c r="F174" s="167"/>
      <c r="G174" s="167"/>
      <c r="H174" s="167"/>
      <c r="I174" s="167"/>
      <c r="K174"/>
    </row>
    <row r="175" spans="1:13" hidden="1" x14ac:dyDescent="0.3">
      <c r="A175" s="167"/>
      <c r="B175" s="167"/>
      <c r="C175" s="167"/>
      <c r="D175" s="167"/>
      <c r="E175" s="167"/>
      <c r="F175" s="167"/>
      <c r="G175" s="167"/>
      <c r="H175" s="167"/>
      <c r="I175" s="167"/>
      <c r="K175"/>
    </row>
    <row r="176" spans="1:13" hidden="1" x14ac:dyDescent="0.3">
      <c r="A176" s="65" t="s">
        <v>176</v>
      </c>
      <c r="B176" s="65" t="s">
        <v>182</v>
      </c>
      <c r="C176" s="65"/>
      <c r="D176" s="65" t="s">
        <v>173</v>
      </c>
      <c r="E176" s="65">
        <v>2012</v>
      </c>
      <c r="F176" s="65">
        <v>2012</v>
      </c>
      <c r="G176" s="65">
        <v>2012</v>
      </c>
      <c r="H176" s="67"/>
      <c r="I176" s="68"/>
      <c r="K176" s="12"/>
    </row>
    <row r="177" spans="1:11" hidden="1" x14ac:dyDescent="0.3">
      <c r="A177" s="65" t="s">
        <v>41</v>
      </c>
      <c r="B177" s="65" t="s">
        <v>182</v>
      </c>
      <c r="C177" s="65"/>
      <c r="D177" s="65" t="s">
        <v>151</v>
      </c>
      <c r="E177" s="65">
        <v>2012</v>
      </c>
      <c r="F177" s="65">
        <v>2012</v>
      </c>
      <c r="G177" s="65">
        <v>2012</v>
      </c>
      <c r="H177" s="67"/>
      <c r="I177" s="68"/>
      <c r="K177" s="12"/>
    </row>
    <row r="178" spans="1:11" hidden="1" x14ac:dyDescent="0.3">
      <c r="A178" s="65" t="s">
        <v>127</v>
      </c>
      <c r="B178" s="65" t="s">
        <v>182</v>
      </c>
      <c r="C178" s="65"/>
      <c r="D178" s="65" t="s">
        <v>136</v>
      </c>
      <c r="E178" s="65">
        <v>2012</v>
      </c>
      <c r="F178" s="65">
        <v>2012</v>
      </c>
      <c r="G178" s="65">
        <v>2012</v>
      </c>
      <c r="H178" s="67"/>
      <c r="I178" s="68"/>
      <c r="K178" s="12"/>
    </row>
    <row r="179" spans="1:11" ht="15" hidden="1" customHeight="1" x14ac:dyDescent="0.3">
      <c r="A179" s="65" t="s">
        <v>127</v>
      </c>
      <c r="B179" s="65" t="s">
        <v>182</v>
      </c>
      <c r="C179" s="65"/>
      <c r="D179" s="65" t="s">
        <v>139</v>
      </c>
      <c r="E179" s="65">
        <v>2012</v>
      </c>
      <c r="F179" s="65">
        <v>2012</v>
      </c>
      <c r="G179" s="65">
        <v>2012</v>
      </c>
      <c r="H179" s="67"/>
      <c r="I179" s="68"/>
      <c r="K179" s="12"/>
    </row>
    <row r="180" spans="1:11" hidden="1" x14ac:dyDescent="0.3">
      <c r="A180" s="65" t="s">
        <v>41</v>
      </c>
      <c r="B180" s="65" t="s">
        <v>182</v>
      </c>
      <c r="C180" s="65"/>
      <c r="D180" s="65" t="s">
        <v>177</v>
      </c>
      <c r="E180" s="65">
        <v>2012</v>
      </c>
      <c r="F180" s="65">
        <v>2012</v>
      </c>
      <c r="G180" s="65">
        <v>2012</v>
      </c>
      <c r="H180" s="67"/>
      <c r="I180" s="68"/>
      <c r="K180" s="12"/>
    </row>
    <row r="181" spans="1:11" hidden="1" x14ac:dyDescent="0.3">
      <c r="A181" s="65"/>
      <c r="B181" s="65"/>
      <c r="C181" s="65"/>
      <c r="D181" s="65"/>
      <c r="E181" s="65"/>
      <c r="F181" s="65"/>
      <c r="G181" s="67"/>
      <c r="H181" s="65"/>
      <c r="I181" s="68"/>
    </row>
    <row r="182" spans="1:11" x14ac:dyDescent="0.3">
      <c r="A182" s="65"/>
      <c r="B182" s="65"/>
      <c r="C182" s="65"/>
      <c r="D182" s="65"/>
      <c r="E182" s="65"/>
      <c r="F182" s="65"/>
      <c r="G182" s="67"/>
      <c r="H182" s="65"/>
      <c r="I182" s="68"/>
    </row>
    <row r="183" spans="1:11" x14ac:dyDescent="0.3">
      <c r="A183" s="165" t="s">
        <v>370</v>
      </c>
      <c r="B183" s="165"/>
      <c r="C183" s="165"/>
      <c r="D183" s="165"/>
      <c r="E183" s="165"/>
      <c r="F183" s="165"/>
      <c r="G183" s="165"/>
      <c r="H183" s="165"/>
      <c r="I183" s="165"/>
    </row>
    <row r="184" spans="1:11" x14ac:dyDescent="0.3">
      <c r="A184" s="165"/>
      <c r="B184" s="165"/>
      <c r="C184" s="165"/>
      <c r="D184" s="165"/>
      <c r="E184" s="165"/>
      <c r="F184" s="165"/>
      <c r="G184" s="165"/>
      <c r="H184" s="165"/>
      <c r="I184" s="165"/>
    </row>
    <row r="185" spans="1:11" x14ac:dyDescent="0.3">
      <c r="A185" s="84" t="s">
        <v>376</v>
      </c>
      <c r="B185" s="61" t="s">
        <v>377</v>
      </c>
      <c r="C185" s="61" t="s">
        <v>314</v>
      </c>
      <c r="D185" s="84" t="s">
        <v>375</v>
      </c>
      <c r="E185" s="61"/>
      <c r="F185" s="69" t="s">
        <v>269</v>
      </c>
      <c r="G185" s="71">
        <v>16.47</v>
      </c>
      <c r="H185" s="61"/>
      <c r="I185" s="94" t="e">
        <f>#REF!</f>
        <v>#REF!</v>
      </c>
    </row>
    <row r="186" spans="1:11" x14ac:dyDescent="0.3">
      <c r="A186" s="84" t="s">
        <v>372</v>
      </c>
      <c r="B186" s="61" t="s">
        <v>377</v>
      </c>
      <c r="C186" s="61" t="s">
        <v>314</v>
      </c>
      <c r="D186" s="84" t="s">
        <v>375</v>
      </c>
      <c r="E186" s="61"/>
      <c r="F186" s="69" t="s">
        <v>269</v>
      </c>
      <c r="G186" s="71">
        <v>27.06</v>
      </c>
      <c r="H186" s="61"/>
      <c r="I186" s="94" t="e">
        <f>#REF!</f>
        <v>#REF!</v>
      </c>
    </row>
    <row r="187" spans="1:11" x14ac:dyDescent="0.3">
      <c r="A187" s="84" t="s">
        <v>372</v>
      </c>
      <c r="B187" s="61" t="s">
        <v>377</v>
      </c>
      <c r="C187" s="61" t="s">
        <v>315</v>
      </c>
      <c r="D187" s="84" t="s">
        <v>375</v>
      </c>
      <c r="E187" s="61"/>
      <c r="F187" s="69" t="s">
        <v>269</v>
      </c>
      <c r="G187" s="71">
        <v>33.75</v>
      </c>
      <c r="H187" s="61"/>
      <c r="I187" s="94" t="e">
        <f>#REF!</f>
        <v>#REF!</v>
      </c>
    </row>
    <row r="188" spans="1:11" x14ac:dyDescent="0.3">
      <c r="A188" s="84" t="s">
        <v>373</v>
      </c>
      <c r="B188" s="61" t="s">
        <v>377</v>
      </c>
      <c r="C188" s="61" t="s">
        <v>314</v>
      </c>
      <c r="D188" s="84" t="s">
        <v>375</v>
      </c>
      <c r="E188" s="61"/>
      <c r="F188" s="69" t="s">
        <v>269</v>
      </c>
      <c r="G188" s="71">
        <v>41.25</v>
      </c>
      <c r="H188" s="61"/>
      <c r="I188" s="94" t="e">
        <f>#REF!</f>
        <v>#REF!</v>
      </c>
    </row>
    <row r="189" spans="1:11" x14ac:dyDescent="0.3">
      <c r="A189" s="65"/>
      <c r="B189" s="65"/>
      <c r="C189" s="65"/>
      <c r="D189" s="65"/>
      <c r="E189" s="65"/>
      <c r="F189" s="65"/>
      <c r="G189" s="67"/>
      <c r="H189" s="65"/>
      <c r="I189" s="68"/>
    </row>
    <row r="190" spans="1:11" x14ac:dyDescent="0.3">
      <c r="A190" s="65"/>
      <c r="B190" s="65"/>
      <c r="C190" s="65"/>
      <c r="D190" s="65"/>
      <c r="E190" s="65"/>
      <c r="F190" s="65"/>
      <c r="G190" s="65"/>
      <c r="H190" s="65"/>
      <c r="I190" s="68"/>
    </row>
    <row r="191" spans="1:11" ht="15" customHeight="1" x14ac:dyDescent="0.3">
      <c r="A191" s="171" t="s">
        <v>221</v>
      </c>
      <c r="B191" s="171"/>
      <c r="C191" s="171"/>
      <c r="D191" s="171"/>
      <c r="E191" s="171"/>
      <c r="F191" s="171"/>
      <c r="G191" s="171"/>
      <c r="H191" s="171"/>
      <c r="I191" s="171"/>
    </row>
    <row r="192" spans="1:11" ht="15" customHeight="1" x14ac:dyDescent="0.3">
      <c r="A192" s="171"/>
      <c r="B192" s="171"/>
      <c r="C192" s="171"/>
      <c r="D192" s="171"/>
      <c r="E192" s="171"/>
      <c r="F192" s="171"/>
      <c r="G192" s="171"/>
      <c r="H192" s="171"/>
      <c r="I192" s="171"/>
    </row>
    <row r="193" spans="1:15" x14ac:dyDescent="0.3">
      <c r="A193" s="84" t="s">
        <v>245</v>
      </c>
      <c r="B193" s="61"/>
      <c r="C193" s="61" t="s">
        <v>352</v>
      </c>
      <c r="D193" s="84" t="s">
        <v>391</v>
      </c>
      <c r="E193" s="61"/>
      <c r="F193" s="69" t="s">
        <v>269</v>
      </c>
      <c r="G193" s="71">
        <v>16.47</v>
      </c>
      <c r="H193" s="61"/>
      <c r="I193" s="63" t="e">
        <f>#REF!</f>
        <v>#REF!</v>
      </c>
    </row>
    <row r="194" spans="1:15" x14ac:dyDescent="0.3">
      <c r="A194" s="84" t="s">
        <v>208</v>
      </c>
      <c r="B194" s="61"/>
      <c r="C194" s="61" t="s">
        <v>352</v>
      </c>
      <c r="D194" s="84" t="s">
        <v>357</v>
      </c>
      <c r="E194" s="61" t="s">
        <v>225</v>
      </c>
      <c r="F194" s="69" t="s">
        <v>269</v>
      </c>
      <c r="G194" s="71">
        <v>27.06</v>
      </c>
      <c r="H194" s="61"/>
      <c r="I194" s="63" t="e">
        <f>#REF!</f>
        <v>#REF!</v>
      </c>
    </row>
    <row r="195" spans="1:15" x14ac:dyDescent="0.3">
      <c r="A195" s="84" t="s">
        <v>208</v>
      </c>
      <c r="B195" s="61"/>
      <c r="C195" s="61" t="s">
        <v>352</v>
      </c>
      <c r="D195" s="84" t="s">
        <v>358</v>
      </c>
      <c r="E195" s="61" t="s">
        <v>226</v>
      </c>
      <c r="F195" s="69" t="s">
        <v>269</v>
      </c>
      <c r="G195" s="71">
        <v>33.75</v>
      </c>
      <c r="H195" s="61"/>
      <c r="I195" s="63" t="e">
        <f>#REF!</f>
        <v>#REF!</v>
      </c>
    </row>
    <row r="196" spans="1:15" x14ac:dyDescent="0.3">
      <c r="A196" s="84" t="s">
        <v>208</v>
      </c>
      <c r="B196" s="61"/>
      <c r="C196" s="61" t="s">
        <v>352</v>
      </c>
      <c r="D196" s="84" t="s">
        <v>359</v>
      </c>
      <c r="E196" s="61" t="s">
        <v>226</v>
      </c>
      <c r="F196" s="69" t="s">
        <v>269</v>
      </c>
      <c r="G196" s="71">
        <v>41.25</v>
      </c>
      <c r="H196" s="61"/>
      <c r="I196" s="63" t="e">
        <f>#REF!</f>
        <v>#REF!</v>
      </c>
    </row>
    <row r="197" spans="1:15" x14ac:dyDescent="0.3">
      <c r="A197" s="84" t="s">
        <v>208</v>
      </c>
      <c r="B197" s="61"/>
      <c r="C197" s="61" t="s">
        <v>352</v>
      </c>
      <c r="D197" s="84" t="s">
        <v>360</v>
      </c>
      <c r="E197" s="61" t="s">
        <v>227</v>
      </c>
      <c r="F197" s="69" t="s">
        <v>269</v>
      </c>
      <c r="G197" s="71">
        <v>68.75</v>
      </c>
      <c r="H197" s="61"/>
      <c r="I197" s="63" t="e">
        <f>#REF!</f>
        <v>#REF!</v>
      </c>
    </row>
    <row r="198" spans="1:15" x14ac:dyDescent="0.3">
      <c r="A198" s="84" t="s">
        <v>208</v>
      </c>
      <c r="B198" s="61"/>
      <c r="C198" s="61" t="s">
        <v>352</v>
      </c>
      <c r="D198" s="84" t="s">
        <v>361</v>
      </c>
      <c r="E198" s="61" t="s">
        <v>229</v>
      </c>
      <c r="F198" s="69" t="s">
        <v>269</v>
      </c>
      <c r="G198" s="71">
        <v>120</v>
      </c>
      <c r="H198" s="61"/>
      <c r="I198" s="63" t="e">
        <f>#REF!</f>
        <v>#REF!</v>
      </c>
    </row>
    <row r="199" spans="1:15" x14ac:dyDescent="0.3">
      <c r="A199" s="84" t="s">
        <v>215</v>
      </c>
      <c r="B199" s="61"/>
      <c r="C199" s="61" t="s">
        <v>352</v>
      </c>
      <c r="D199" s="84" t="s">
        <v>362</v>
      </c>
      <c r="E199" s="72" t="s">
        <v>228</v>
      </c>
      <c r="F199" s="69" t="s">
        <v>269</v>
      </c>
      <c r="G199" s="71">
        <v>192.31</v>
      </c>
      <c r="H199" s="61"/>
      <c r="I199" s="63" t="e">
        <f>#REF!</f>
        <v>#REF!</v>
      </c>
    </row>
    <row r="200" spans="1:15" x14ac:dyDescent="0.3">
      <c r="A200" s="65"/>
      <c r="B200" s="65"/>
      <c r="C200" s="65"/>
      <c r="D200" s="65"/>
      <c r="E200" s="65"/>
      <c r="F200" s="65"/>
      <c r="G200" s="73"/>
      <c r="H200" s="65"/>
      <c r="I200" s="68"/>
    </row>
    <row r="201" spans="1:15" s="3" customFormat="1" hidden="1" x14ac:dyDescent="0.3">
      <c r="A201" s="12" t="s">
        <v>219</v>
      </c>
      <c r="B201" s="12" t="s">
        <v>222</v>
      </c>
      <c r="C201" s="12"/>
      <c r="D201" s="12" t="s">
        <v>220</v>
      </c>
      <c r="E201" s="12"/>
      <c r="F201" s="12"/>
      <c r="G201" s="17">
        <v>10</v>
      </c>
      <c r="H201" s="12"/>
      <c r="I201" s="36">
        <v>44.004285714285714</v>
      </c>
      <c r="K201" s="17"/>
      <c r="L201"/>
      <c r="M201" s="17"/>
      <c r="N201"/>
      <c r="O201"/>
    </row>
  </sheetData>
  <mergeCells count="18">
    <mergeCell ref="A100:I101"/>
    <mergeCell ref="A104:I105"/>
    <mergeCell ref="A111:I112"/>
    <mergeCell ref="A174:I175"/>
    <mergeCell ref="A191:I192"/>
    <mergeCell ref="A183:I184"/>
    <mergeCell ref="A86:I87"/>
    <mergeCell ref="A2:I2"/>
    <mergeCell ref="A5:I5"/>
    <mergeCell ref="A7:I7"/>
    <mergeCell ref="A9:I9"/>
    <mergeCell ref="A13:I13"/>
    <mergeCell ref="A18:I18"/>
    <mergeCell ref="A23:I23"/>
    <mergeCell ref="A25:I25"/>
    <mergeCell ref="A30:I31"/>
    <mergeCell ref="A50:I51"/>
    <mergeCell ref="A78:I79"/>
  </mergeCells>
  <pageMargins left="0.70866141732283472" right="0.70866141732283472" top="0.74803149606299213" bottom="0.74803149606299213" header="0.31496062992125984" footer="0.31496062992125984"/>
  <pageSetup paperSize="9" scale="55" fitToHeight="0" orientation="portrait" r:id="rId1"/>
  <headerFooter>
    <oddFooter>Page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201"/>
  <sheetViews>
    <sheetView topLeftCell="A42" workbookViewId="0">
      <selection activeCell="I3" sqref="I3"/>
    </sheetView>
  </sheetViews>
  <sheetFormatPr defaultColWidth="11.44140625" defaultRowHeight="14.4" x14ac:dyDescent="0.3"/>
  <cols>
    <col min="1" max="1" width="28.6640625" style="12" customWidth="1"/>
    <col min="2" max="3" width="12.6640625" style="12" customWidth="1"/>
    <col min="4" max="4" width="47.6640625" style="12" customWidth="1"/>
    <col min="5" max="5" width="17.33203125" style="12" customWidth="1"/>
    <col min="6" max="6" width="22.6640625" style="12" customWidth="1"/>
    <col min="7" max="7" width="11.44140625" style="12" hidden="1" customWidth="1"/>
    <col min="8" max="8" width="15.33203125" style="12" hidden="1" customWidth="1"/>
    <col min="9" max="9" width="16.5546875" style="36" customWidth="1"/>
    <col min="10" max="10" width="11.44140625" style="3"/>
    <col min="11" max="11" width="16.5546875" style="17" hidden="1" customWidth="1"/>
    <col min="12" max="12" width="0" hidden="1" customWidth="1"/>
    <col min="13" max="13" width="16.5546875" style="17" hidden="1" customWidth="1"/>
  </cols>
  <sheetData>
    <row r="1" spans="1:15" ht="20.25" customHeight="1" x14ac:dyDescent="0.3"/>
    <row r="2" spans="1:15" ht="45" customHeight="1" x14ac:dyDescent="0.3">
      <c r="A2" s="154"/>
      <c r="B2" s="154"/>
      <c r="C2" s="154"/>
      <c r="D2" s="154"/>
      <c r="E2" s="154"/>
      <c r="F2" s="154"/>
      <c r="G2" s="154"/>
      <c r="H2" s="154"/>
      <c r="I2" s="154"/>
      <c r="K2"/>
      <c r="M2" s="12"/>
    </row>
    <row r="3" spans="1:15" ht="15" customHeight="1" x14ac:dyDescent="0.3">
      <c r="A3" s="49" t="s">
        <v>244</v>
      </c>
      <c r="B3" s="42"/>
      <c r="C3" s="42"/>
      <c r="D3" s="42"/>
      <c r="E3" s="42"/>
      <c r="F3" s="42"/>
      <c r="G3" s="42"/>
      <c r="H3" s="42"/>
      <c r="I3" s="102" t="s">
        <v>392</v>
      </c>
      <c r="K3"/>
      <c r="M3" s="12"/>
    </row>
    <row r="4" spans="1:15" ht="15" customHeight="1" x14ac:dyDescent="0.3">
      <c r="D4" s="42"/>
      <c r="E4" s="42"/>
      <c r="F4" s="42"/>
      <c r="G4" s="42"/>
      <c r="H4" s="42"/>
      <c r="K4"/>
      <c r="M4" s="12"/>
    </row>
    <row r="5" spans="1:15" ht="20.100000000000001" customHeight="1" x14ac:dyDescent="0.35">
      <c r="A5" s="168" t="s">
        <v>190</v>
      </c>
      <c r="B5" s="168"/>
      <c r="C5" s="168"/>
      <c r="D5" s="168"/>
      <c r="E5" s="168"/>
      <c r="F5" s="168"/>
      <c r="G5" s="168"/>
      <c r="H5" s="168"/>
      <c r="I5" s="168"/>
      <c r="J5" s="22"/>
      <c r="K5" s="23"/>
      <c r="L5" s="23"/>
      <c r="M5" s="24"/>
      <c r="N5" s="23"/>
      <c r="O5" s="23"/>
    </row>
    <row r="6" spans="1:15" ht="20.100000000000001" customHeight="1" x14ac:dyDescent="0.35">
      <c r="A6" s="21"/>
      <c r="B6" s="21"/>
      <c r="C6" s="21"/>
      <c r="D6" s="21"/>
      <c r="E6" s="21"/>
      <c r="F6" s="21"/>
      <c r="G6" s="21"/>
      <c r="H6" s="21"/>
      <c r="I6" s="38"/>
      <c r="J6" s="22"/>
      <c r="K6" s="23"/>
      <c r="L6" s="23"/>
      <c r="M6" s="24"/>
      <c r="N6" s="23"/>
      <c r="O6" s="23"/>
    </row>
    <row r="7" spans="1:15" s="3" customFormat="1" ht="198" customHeight="1" x14ac:dyDescent="0.35">
      <c r="A7" s="169" t="s">
        <v>249</v>
      </c>
      <c r="B7" s="169"/>
      <c r="C7" s="169"/>
      <c r="D7" s="169"/>
      <c r="E7" s="169"/>
      <c r="F7" s="169"/>
      <c r="G7" s="169"/>
      <c r="H7" s="169"/>
      <c r="I7" s="169"/>
      <c r="J7" s="22"/>
      <c r="K7" s="22"/>
      <c r="L7" s="22"/>
      <c r="M7" s="43"/>
      <c r="N7" s="43"/>
      <c r="O7" s="22"/>
    </row>
    <row r="8" spans="1:15" ht="15" customHeight="1" x14ac:dyDescent="0.3">
      <c r="A8" s="42"/>
      <c r="B8" s="42"/>
      <c r="C8" s="42"/>
      <c r="D8" s="42"/>
      <c r="E8" s="42"/>
      <c r="F8" s="42"/>
      <c r="G8" s="42"/>
      <c r="H8" s="42"/>
      <c r="I8" s="37"/>
      <c r="K8"/>
      <c r="M8" s="12"/>
    </row>
    <row r="9" spans="1:15" ht="20.100000000000001" customHeight="1" x14ac:dyDescent="0.35">
      <c r="A9" s="168" t="s">
        <v>192</v>
      </c>
      <c r="B9" s="168"/>
      <c r="C9" s="168"/>
      <c r="D9" s="168"/>
      <c r="E9" s="168"/>
      <c r="F9" s="168"/>
      <c r="G9" s="168"/>
      <c r="H9" s="168"/>
      <c r="I9" s="168"/>
      <c r="J9" s="22"/>
      <c r="K9" s="23"/>
      <c r="L9" s="23"/>
      <c r="M9" s="24"/>
      <c r="N9" s="23"/>
      <c r="O9" s="23"/>
    </row>
    <row r="10" spans="1:15" ht="15" customHeight="1" x14ac:dyDescent="0.35">
      <c r="A10" s="20"/>
      <c r="B10" s="20"/>
      <c r="C10" s="20"/>
      <c r="D10" s="20"/>
      <c r="E10" s="20"/>
      <c r="F10" s="20"/>
      <c r="G10" s="20"/>
      <c r="H10" s="20"/>
      <c r="I10" s="39"/>
      <c r="J10" s="22"/>
      <c r="K10" s="23"/>
      <c r="L10" s="23"/>
      <c r="M10" s="24"/>
      <c r="N10" s="23"/>
      <c r="O10" s="23"/>
    </row>
    <row r="11" spans="1:15" ht="15" customHeight="1" x14ac:dyDescent="0.3">
      <c r="A11" s="51" t="s">
        <v>191</v>
      </c>
      <c r="B11" s="1"/>
      <c r="C11" s="1"/>
      <c r="D11" s="1"/>
      <c r="E11" s="1"/>
      <c r="F11" s="1"/>
      <c r="G11" s="1"/>
      <c r="H11" s="1"/>
      <c r="I11" s="40"/>
      <c r="K11"/>
      <c r="M11" s="12"/>
    </row>
    <row r="12" spans="1:15" ht="15" customHeight="1" x14ac:dyDescent="0.3">
      <c r="A12" s="1"/>
      <c r="B12" s="1"/>
      <c r="C12" s="1"/>
      <c r="D12" s="1"/>
      <c r="E12" s="1"/>
      <c r="F12" s="1"/>
      <c r="G12" s="1"/>
      <c r="H12" s="1"/>
      <c r="I12" s="40"/>
      <c r="K12"/>
      <c r="M12" s="12"/>
    </row>
    <row r="13" spans="1:15" ht="20.100000000000001" customHeight="1" x14ac:dyDescent="0.35">
      <c r="A13" s="170" t="s">
        <v>193</v>
      </c>
      <c r="B13" s="170"/>
      <c r="C13" s="170"/>
      <c r="D13" s="170"/>
      <c r="E13" s="170"/>
      <c r="F13" s="170"/>
      <c r="G13" s="170"/>
      <c r="H13" s="170"/>
      <c r="I13" s="170"/>
      <c r="J13" s="22"/>
      <c r="K13" s="23"/>
      <c r="L13" s="23"/>
      <c r="M13" s="24"/>
      <c r="N13" s="23"/>
      <c r="O13" s="23"/>
    </row>
    <row r="14" spans="1:15" ht="9.9" customHeight="1" x14ac:dyDescent="0.3">
      <c r="A14" s="52"/>
      <c r="B14" s="52"/>
      <c r="C14" s="52"/>
      <c r="D14" s="52"/>
      <c r="E14" s="52"/>
      <c r="F14" s="52"/>
      <c r="G14" s="52"/>
      <c r="H14" s="52"/>
      <c r="I14" s="54"/>
      <c r="K14"/>
      <c r="M14" s="12"/>
    </row>
    <row r="15" spans="1:15" ht="15" customHeight="1" x14ac:dyDescent="0.3">
      <c r="A15" s="51" t="s">
        <v>194</v>
      </c>
      <c r="B15" s="52"/>
      <c r="C15" s="52"/>
      <c r="D15" s="52"/>
      <c r="E15" s="52"/>
      <c r="F15" s="52"/>
      <c r="G15" s="52"/>
      <c r="H15" s="52"/>
      <c r="I15" s="54"/>
      <c r="K15"/>
      <c r="M15" s="12"/>
    </row>
    <row r="16" spans="1:15" ht="15" customHeight="1" x14ac:dyDescent="0.3">
      <c r="A16" s="51" t="s">
        <v>199</v>
      </c>
      <c r="B16" s="52"/>
      <c r="C16" s="52"/>
      <c r="D16" s="52"/>
      <c r="E16" s="52"/>
      <c r="F16" s="52"/>
      <c r="G16" s="52"/>
      <c r="H16" s="52"/>
      <c r="I16" s="54"/>
      <c r="K16"/>
      <c r="M16" s="12"/>
    </row>
    <row r="17" spans="1:15" ht="15" customHeight="1" x14ac:dyDescent="0.3">
      <c r="A17" s="52"/>
      <c r="B17" s="52"/>
      <c r="C17" s="52"/>
      <c r="D17" s="52"/>
      <c r="E17" s="52"/>
      <c r="F17" s="52"/>
      <c r="G17" s="52"/>
      <c r="H17" s="52"/>
      <c r="I17" s="54"/>
      <c r="K17"/>
      <c r="M17" s="12"/>
    </row>
    <row r="18" spans="1:15" ht="15" customHeight="1" x14ac:dyDescent="0.3">
      <c r="A18" s="170" t="s">
        <v>195</v>
      </c>
      <c r="B18" s="170"/>
      <c r="C18" s="170"/>
      <c r="D18" s="170"/>
      <c r="E18" s="170"/>
      <c r="F18" s="170"/>
      <c r="G18" s="170"/>
      <c r="H18" s="170"/>
      <c r="I18" s="170"/>
      <c r="K18"/>
      <c r="M18" s="12"/>
    </row>
    <row r="19" spans="1:15" ht="9.9" customHeight="1" x14ac:dyDescent="0.3">
      <c r="A19" s="52"/>
      <c r="B19" s="52"/>
      <c r="C19" s="52"/>
      <c r="D19" s="52"/>
      <c r="E19" s="52"/>
      <c r="F19" s="52"/>
      <c r="G19" s="52"/>
      <c r="H19" s="52"/>
      <c r="I19" s="54"/>
      <c r="K19"/>
      <c r="M19" s="12"/>
    </row>
    <row r="20" spans="1:15" ht="15" customHeight="1" x14ac:dyDescent="0.3">
      <c r="A20" s="51" t="s">
        <v>201</v>
      </c>
      <c r="B20" s="52"/>
      <c r="C20" s="52"/>
      <c r="D20" s="52"/>
      <c r="E20" s="52"/>
      <c r="F20" s="52"/>
      <c r="G20" s="52"/>
      <c r="H20" s="52"/>
      <c r="I20" s="54"/>
      <c r="K20"/>
      <c r="M20" s="12"/>
    </row>
    <row r="21" spans="1:15" ht="15" customHeight="1" x14ac:dyDescent="0.3">
      <c r="A21" s="51" t="s">
        <v>197</v>
      </c>
      <c r="B21" s="52"/>
      <c r="C21" s="52"/>
      <c r="D21" s="52"/>
      <c r="E21" s="52"/>
      <c r="F21" s="52"/>
      <c r="G21" s="52"/>
      <c r="H21" s="52"/>
      <c r="I21" s="54"/>
      <c r="K21"/>
      <c r="M21" s="12"/>
    </row>
    <row r="22" spans="1:15" ht="15" customHeight="1" x14ac:dyDescent="0.3">
      <c r="A22" s="52"/>
      <c r="B22" s="52"/>
      <c r="C22" s="52"/>
      <c r="D22" s="52"/>
      <c r="E22" s="52"/>
      <c r="F22" s="52"/>
      <c r="G22" s="52"/>
      <c r="H22" s="52"/>
      <c r="I22" s="54"/>
      <c r="K22"/>
      <c r="M22" s="12"/>
    </row>
    <row r="23" spans="1:15" ht="15" customHeight="1" x14ac:dyDescent="0.3">
      <c r="A23" s="170" t="s">
        <v>246</v>
      </c>
      <c r="B23" s="170"/>
      <c r="C23" s="170"/>
      <c r="D23" s="170"/>
      <c r="E23" s="170"/>
      <c r="F23" s="170"/>
      <c r="G23" s="170"/>
      <c r="H23" s="170"/>
      <c r="I23" s="170"/>
      <c r="K23"/>
      <c r="M23" s="12"/>
    </row>
    <row r="24" spans="1:15" ht="9.9" customHeight="1" x14ac:dyDescent="0.3">
      <c r="A24" s="52"/>
      <c r="B24" s="52"/>
      <c r="C24" s="52"/>
      <c r="D24" s="52"/>
      <c r="E24" s="52"/>
      <c r="F24" s="52"/>
      <c r="G24" s="52"/>
      <c r="H24" s="52"/>
      <c r="I24" s="54"/>
      <c r="K24"/>
      <c r="M24" s="12"/>
    </row>
    <row r="25" spans="1:15" ht="15" customHeight="1" x14ac:dyDescent="0.3">
      <c r="A25" s="172" t="s">
        <v>247</v>
      </c>
      <c r="B25" s="172"/>
      <c r="C25" s="172"/>
      <c r="D25" s="172"/>
      <c r="E25" s="172"/>
      <c r="F25" s="172"/>
      <c r="G25" s="172"/>
      <c r="H25" s="172"/>
      <c r="I25" s="172"/>
      <c r="K25"/>
      <c r="M25" s="12"/>
    </row>
    <row r="26" spans="1:15" ht="15" customHeight="1" x14ac:dyDescent="0.3">
      <c r="A26" s="51" t="s">
        <v>248</v>
      </c>
      <c r="B26" s="55"/>
      <c r="C26" s="55"/>
      <c r="D26" s="55"/>
      <c r="E26" s="55"/>
      <c r="F26" s="55"/>
      <c r="G26" s="55"/>
      <c r="H26" s="55"/>
      <c r="I26" s="55"/>
      <c r="K26"/>
      <c r="M26" s="12"/>
    </row>
    <row r="27" spans="1:15" ht="11.25" customHeight="1" x14ac:dyDescent="0.3">
      <c r="A27" s="55"/>
      <c r="B27" s="55"/>
      <c r="C27" s="55"/>
      <c r="D27" s="55"/>
      <c r="E27" s="55"/>
      <c r="F27" s="55"/>
      <c r="G27" s="55"/>
      <c r="H27" s="55"/>
      <c r="I27" s="55"/>
      <c r="K27"/>
      <c r="M27" s="12"/>
    </row>
    <row r="28" spans="1:15" s="25" customFormat="1" ht="50.1" customHeight="1" thickBot="1" x14ac:dyDescent="0.4">
      <c r="A28" s="56" t="s">
        <v>256</v>
      </c>
      <c r="B28" s="56" t="s">
        <v>181</v>
      </c>
      <c r="C28" s="56" t="s">
        <v>255</v>
      </c>
      <c r="D28" s="56" t="s">
        <v>257</v>
      </c>
      <c r="E28" s="56" t="s">
        <v>8</v>
      </c>
      <c r="F28" s="56" t="s">
        <v>270</v>
      </c>
      <c r="G28" s="58" t="s">
        <v>3</v>
      </c>
      <c r="H28" s="58" t="s">
        <v>0</v>
      </c>
      <c r="I28" s="59" t="s">
        <v>198</v>
      </c>
      <c r="J28" s="26"/>
      <c r="K28" s="26" t="s">
        <v>0</v>
      </c>
      <c r="L28" s="27"/>
      <c r="M28" s="28"/>
      <c r="N28" s="27"/>
      <c r="O28" s="27"/>
    </row>
    <row r="29" spans="1:15" s="1" customFormat="1" x14ac:dyDescent="0.3">
      <c r="A29" s="52"/>
      <c r="B29" s="52"/>
      <c r="C29" s="52"/>
      <c r="D29" s="52"/>
      <c r="E29" s="52"/>
      <c r="F29" s="52"/>
      <c r="G29" s="60"/>
      <c r="H29" s="60"/>
      <c r="I29" s="54"/>
      <c r="J29" s="2"/>
      <c r="K29" s="16"/>
      <c r="M29" s="18"/>
    </row>
    <row r="30" spans="1:15" ht="18" x14ac:dyDescent="0.3">
      <c r="A30" s="163" t="s">
        <v>61</v>
      </c>
      <c r="B30" s="163"/>
      <c r="C30" s="163"/>
      <c r="D30" s="164"/>
      <c r="E30" s="164"/>
      <c r="F30" s="164"/>
      <c r="G30" s="164"/>
      <c r="H30" s="164"/>
      <c r="I30" s="164"/>
      <c r="K30"/>
      <c r="M30" s="19"/>
    </row>
    <row r="31" spans="1:15" x14ac:dyDescent="0.3">
      <c r="A31" s="164"/>
      <c r="B31" s="164"/>
      <c r="C31" s="164"/>
      <c r="D31" s="164"/>
      <c r="E31" s="164"/>
      <c r="F31" s="164"/>
      <c r="G31" s="164"/>
      <c r="H31" s="164"/>
      <c r="I31" s="164"/>
      <c r="K31"/>
      <c r="M31" s="12"/>
    </row>
    <row r="32" spans="1:15" x14ac:dyDescent="0.3">
      <c r="A32" s="84" t="s">
        <v>254</v>
      </c>
      <c r="B32" s="61" t="s">
        <v>180</v>
      </c>
      <c r="C32" s="61" t="s">
        <v>314</v>
      </c>
      <c r="D32" s="84" t="s">
        <v>2</v>
      </c>
      <c r="E32" s="61" t="e">
        <f>#REF!</f>
        <v>#REF!</v>
      </c>
      <c r="F32" s="61"/>
      <c r="G32" s="61">
        <v>2011</v>
      </c>
      <c r="H32" s="62">
        <v>4.3099999999999996</v>
      </c>
      <c r="I32" s="63" t="e">
        <f>#REF!</f>
        <v>#REF!</v>
      </c>
      <c r="K32" s="12" t="s">
        <v>4</v>
      </c>
      <c r="M32" s="17">
        <v>7.4428571428571431</v>
      </c>
    </row>
    <row r="33" spans="1:13" x14ac:dyDescent="0.3">
      <c r="A33" s="84" t="s">
        <v>6</v>
      </c>
      <c r="B33" s="61" t="s">
        <v>180</v>
      </c>
      <c r="C33" s="61" t="s">
        <v>314</v>
      </c>
      <c r="D33" s="84" t="s">
        <v>258</v>
      </c>
      <c r="E33" s="61" t="e">
        <f>#REF!</f>
        <v>#REF!</v>
      </c>
      <c r="F33" s="61"/>
      <c r="G33" s="61">
        <v>2012</v>
      </c>
      <c r="H33" s="62">
        <v>5.55</v>
      </c>
      <c r="I33" s="63" t="e">
        <f>#REF!</f>
        <v>#REF!</v>
      </c>
      <c r="K33" s="12" t="s">
        <v>7</v>
      </c>
      <c r="M33" s="17">
        <v>9.2142857142857153</v>
      </c>
    </row>
    <row r="34" spans="1:13" x14ac:dyDescent="0.3">
      <c r="A34" s="84" t="s">
        <v>388</v>
      </c>
      <c r="B34" s="61" t="s">
        <v>180</v>
      </c>
      <c r="C34" s="61" t="s">
        <v>314</v>
      </c>
      <c r="D34" s="84" t="s">
        <v>389</v>
      </c>
      <c r="E34" s="61" t="e">
        <f>#REF!</f>
        <v>#REF!</v>
      </c>
      <c r="F34" s="69" t="s">
        <v>269</v>
      </c>
      <c r="G34" s="61"/>
      <c r="H34" s="62"/>
      <c r="I34" s="63" t="e">
        <f>#REF!</f>
        <v>#REF!</v>
      </c>
      <c r="K34" s="12"/>
    </row>
    <row r="35" spans="1:13" x14ac:dyDescent="0.3">
      <c r="A35" s="84" t="s">
        <v>89</v>
      </c>
      <c r="B35" s="61" t="s">
        <v>180</v>
      </c>
      <c r="C35" s="61" t="s">
        <v>314</v>
      </c>
      <c r="D35" s="84" t="s">
        <v>259</v>
      </c>
      <c r="E35" s="61" t="e">
        <f>#REF!</f>
        <v>#REF!</v>
      </c>
      <c r="F35" s="69" t="s">
        <v>269</v>
      </c>
      <c r="G35" s="61">
        <v>2011</v>
      </c>
      <c r="H35" s="62">
        <v>4</v>
      </c>
      <c r="I35" s="63" t="e">
        <f>#REF!</f>
        <v>#REF!</v>
      </c>
      <c r="K35" s="12">
        <v>600</v>
      </c>
      <c r="M35" s="17">
        <v>7.0000000000000009</v>
      </c>
    </row>
    <row r="36" spans="1:13" x14ac:dyDescent="0.3">
      <c r="A36" s="84" t="s">
        <v>378</v>
      </c>
      <c r="B36" s="61" t="s">
        <v>180</v>
      </c>
      <c r="C36" s="61" t="s">
        <v>314</v>
      </c>
      <c r="D36" s="84" t="s">
        <v>260</v>
      </c>
      <c r="E36" s="61" t="e">
        <f>#REF!</f>
        <v>#REF!</v>
      </c>
      <c r="F36" s="61"/>
      <c r="G36" s="61">
        <v>2011</v>
      </c>
      <c r="H36" s="62">
        <v>14.5</v>
      </c>
      <c r="I36" s="63" t="e">
        <f>#REF!</f>
        <v>#REF!</v>
      </c>
      <c r="K36" s="12">
        <v>150</v>
      </c>
      <c r="M36" s="17">
        <v>22.000000000000004</v>
      </c>
    </row>
    <row r="37" spans="1:13" x14ac:dyDescent="0.3">
      <c r="A37" s="84" t="s">
        <v>73</v>
      </c>
      <c r="B37" s="61" t="s">
        <v>180</v>
      </c>
      <c r="C37" s="61" t="s">
        <v>314</v>
      </c>
      <c r="D37" s="84" t="s">
        <v>261</v>
      </c>
      <c r="E37" s="61" t="e">
        <f>#REF!</f>
        <v>#REF!</v>
      </c>
      <c r="F37" s="61"/>
      <c r="G37" s="61">
        <v>2011</v>
      </c>
      <c r="H37" s="62">
        <v>15.27</v>
      </c>
      <c r="I37" s="63" t="e">
        <f>#REF!</f>
        <v>#REF!</v>
      </c>
      <c r="K37" s="12">
        <v>500</v>
      </c>
      <c r="M37" s="17">
        <v>23.099999999999998</v>
      </c>
    </row>
    <row r="38" spans="1:13" x14ac:dyDescent="0.3">
      <c r="A38" s="84" t="s">
        <v>252</v>
      </c>
      <c r="B38" s="61" t="s">
        <v>180</v>
      </c>
      <c r="C38" s="61" t="s">
        <v>314</v>
      </c>
      <c r="D38" s="84" t="s">
        <v>262</v>
      </c>
      <c r="E38" s="61" t="e">
        <f>#REF!</f>
        <v>#REF!</v>
      </c>
      <c r="F38" s="69" t="s">
        <v>269</v>
      </c>
      <c r="G38" s="61">
        <v>2010</v>
      </c>
      <c r="H38" s="62">
        <v>5.2</v>
      </c>
      <c r="I38" s="63" t="e">
        <f>#REF!</f>
        <v>#REF!</v>
      </c>
      <c r="K38" s="12">
        <v>600</v>
      </c>
      <c r="M38" s="17">
        <v>8.7142857142857153</v>
      </c>
    </row>
    <row r="39" spans="1:13" x14ac:dyDescent="0.3">
      <c r="A39" s="84" t="s">
        <v>90</v>
      </c>
      <c r="B39" s="61" t="s">
        <v>180</v>
      </c>
      <c r="C39" s="61" t="s">
        <v>314</v>
      </c>
      <c r="D39" s="84" t="s">
        <v>263</v>
      </c>
      <c r="E39" s="61" t="e">
        <f>#REF!</f>
        <v>#REF!</v>
      </c>
      <c r="F39" s="61"/>
      <c r="G39" s="61">
        <v>2011</v>
      </c>
      <c r="H39" s="62">
        <v>29.34</v>
      </c>
      <c r="I39" s="63" t="e">
        <f>#REF!</f>
        <v>#REF!</v>
      </c>
      <c r="K39" s="12">
        <v>200</v>
      </c>
      <c r="M39" s="17">
        <v>43.2</v>
      </c>
    </row>
    <row r="40" spans="1:13" x14ac:dyDescent="0.3">
      <c r="A40" s="84" t="s">
        <v>254</v>
      </c>
      <c r="B40" s="61" t="s">
        <v>182</v>
      </c>
      <c r="C40" s="61" t="s">
        <v>314</v>
      </c>
      <c r="D40" s="84" t="s">
        <v>2</v>
      </c>
      <c r="E40" s="61" t="e">
        <f>#REF!</f>
        <v>#REF!</v>
      </c>
      <c r="F40" s="61"/>
      <c r="G40" s="61">
        <v>2009</v>
      </c>
      <c r="H40" s="62">
        <v>4.24</v>
      </c>
      <c r="I40" s="63" t="e">
        <f>#REF!</f>
        <v>#REF!</v>
      </c>
      <c r="K40" s="12" t="s">
        <v>4</v>
      </c>
      <c r="M40" s="17">
        <v>7.3428571428571443</v>
      </c>
    </row>
    <row r="41" spans="1:13" x14ac:dyDescent="0.3">
      <c r="A41" s="84" t="s">
        <v>254</v>
      </c>
      <c r="B41" s="61" t="s">
        <v>182</v>
      </c>
      <c r="C41" s="61" t="s">
        <v>314</v>
      </c>
      <c r="D41" s="84" t="s">
        <v>380</v>
      </c>
      <c r="E41" s="61" t="e">
        <f>#REF!</f>
        <v>#REF!</v>
      </c>
      <c r="F41" s="69" t="s">
        <v>269</v>
      </c>
      <c r="G41" s="61">
        <v>2010</v>
      </c>
      <c r="H41" s="62">
        <v>8.1</v>
      </c>
      <c r="I41" s="63" t="e">
        <f>#REF!</f>
        <v>#REF!</v>
      </c>
      <c r="K41" s="12"/>
    </row>
    <row r="42" spans="1:13" x14ac:dyDescent="0.3">
      <c r="A42" s="84" t="s">
        <v>252</v>
      </c>
      <c r="B42" s="61" t="s">
        <v>182</v>
      </c>
      <c r="C42" s="61" t="s">
        <v>314</v>
      </c>
      <c r="D42" s="84" t="s">
        <v>262</v>
      </c>
      <c r="E42" s="61" t="e">
        <f>#REF!</f>
        <v>#REF!</v>
      </c>
      <c r="F42" s="69" t="s">
        <v>269</v>
      </c>
      <c r="G42" s="61">
        <v>2010</v>
      </c>
      <c r="H42" s="62">
        <v>8.1</v>
      </c>
      <c r="I42" s="63" t="e">
        <f>#REF!</f>
        <v>#REF!</v>
      </c>
      <c r="K42" s="12">
        <v>600</v>
      </c>
      <c r="M42" s="17">
        <v>12.857142857142858</v>
      </c>
    </row>
    <row r="43" spans="1:13" x14ac:dyDescent="0.3">
      <c r="A43" s="84" t="s">
        <v>251</v>
      </c>
      <c r="B43" s="61" t="s">
        <v>182</v>
      </c>
      <c r="C43" s="61" t="s">
        <v>314</v>
      </c>
      <c r="D43" s="84" t="s">
        <v>264</v>
      </c>
      <c r="E43" s="61" t="e">
        <f>#REF!</f>
        <v>#REF!</v>
      </c>
      <c r="F43" s="69" t="s">
        <v>269</v>
      </c>
      <c r="G43" s="61">
        <v>2011</v>
      </c>
      <c r="H43" s="62">
        <v>6.05</v>
      </c>
      <c r="I43" s="63" t="e">
        <f>#REF!</f>
        <v>#REF!</v>
      </c>
      <c r="K43" s="12">
        <v>600</v>
      </c>
      <c r="M43" s="17">
        <v>9.9285714285714288</v>
      </c>
    </row>
    <row r="44" spans="1:13" x14ac:dyDescent="0.3">
      <c r="A44" s="84" t="s">
        <v>253</v>
      </c>
      <c r="B44" s="61" t="s">
        <v>182</v>
      </c>
      <c r="C44" s="61" t="s">
        <v>314</v>
      </c>
      <c r="D44" s="84" t="s">
        <v>265</v>
      </c>
      <c r="E44" s="61" t="e">
        <f>#REF!</f>
        <v>#REF!</v>
      </c>
      <c r="F44" s="61"/>
      <c r="G44" s="61">
        <v>2011</v>
      </c>
      <c r="H44" s="62">
        <v>15.5</v>
      </c>
      <c r="I44" s="63" t="e">
        <f>#REF!</f>
        <v>#REF!</v>
      </c>
      <c r="K44" s="12">
        <v>300</v>
      </c>
      <c r="M44" s="17">
        <v>23.428571428571427</v>
      </c>
    </row>
    <row r="45" spans="1:13" x14ac:dyDescent="0.3">
      <c r="A45" s="84" t="s">
        <v>9</v>
      </c>
      <c r="B45" s="61" t="s">
        <v>182</v>
      </c>
      <c r="C45" s="61" t="s">
        <v>314</v>
      </c>
      <c r="D45" s="84" t="s">
        <v>266</v>
      </c>
      <c r="E45" s="61" t="e">
        <f>#REF!</f>
        <v>#REF!</v>
      </c>
      <c r="F45" s="61"/>
      <c r="G45" s="61">
        <v>2010</v>
      </c>
      <c r="H45" s="62">
        <v>20.6</v>
      </c>
      <c r="I45" s="63" t="e">
        <f>#REF!</f>
        <v>#REF!</v>
      </c>
      <c r="K45" s="12">
        <v>300</v>
      </c>
      <c r="M45" s="17">
        <v>30.714285714285715</v>
      </c>
    </row>
    <row r="46" spans="1:13" x14ac:dyDescent="0.3">
      <c r="A46" s="84" t="s">
        <v>75</v>
      </c>
      <c r="B46" s="61" t="s">
        <v>182</v>
      </c>
      <c r="C46" s="61" t="s">
        <v>314</v>
      </c>
      <c r="D46" s="84" t="s">
        <v>267</v>
      </c>
      <c r="E46" s="61" t="e">
        <f>#REF!</f>
        <v>#REF!</v>
      </c>
      <c r="F46" s="61"/>
      <c r="G46" s="61">
        <v>2010</v>
      </c>
      <c r="H46" s="62">
        <v>14.5</v>
      </c>
      <c r="I46" s="63" t="e">
        <f>#REF!</f>
        <v>#REF!</v>
      </c>
      <c r="K46" s="12">
        <v>350</v>
      </c>
      <c r="M46" s="17">
        <v>22.000000000000004</v>
      </c>
    </row>
    <row r="47" spans="1:13" x14ac:dyDescent="0.3">
      <c r="A47" s="84" t="s">
        <v>285</v>
      </c>
      <c r="B47" s="61" t="s">
        <v>182</v>
      </c>
      <c r="C47" s="61" t="s">
        <v>314</v>
      </c>
      <c r="D47" s="84" t="s">
        <v>268</v>
      </c>
      <c r="E47" s="61" t="e">
        <f>#REF!</f>
        <v>#REF!</v>
      </c>
      <c r="F47" s="61"/>
      <c r="G47" s="61">
        <v>2011</v>
      </c>
      <c r="H47" s="62">
        <v>9.1999999999999993</v>
      </c>
      <c r="I47" s="63" t="e">
        <f>#REF!</f>
        <v>#REF!</v>
      </c>
      <c r="K47" s="12">
        <v>300</v>
      </c>
      <c r="M47" s="17">
        <v>14.428571428571429</v>
      </c>
    </row>
    <row r="48" spans="1:13" x14ac:dyDescent="0.3">
      <c r="A48" s="84" t="s">
        <v>72</v>
      </c>
      <c r="B48" s="61" t="s">
        <v>182</v>
      </c>
      <c r="C48" s="61" t="s">
        <v>314</v>
      </c>
      <c r="D48" s="84" t="s">
        <v>264</v>
      </c>
      <c r="E48" s="61" t="e">
        <f>#REF!</f>
        <v>#REF!</v>
      </c>
      <c r="F48" s="69" t="s">
        <v>269</v>
      </c>
      <c r="G48" s="61">
        <v>2011</v>
      </c>
      <c r="H48" s="62">
        <v>8.3000000000000007</v>
      </c>
      <c r="I48" s="63" t="e">
        <f>#REF!</f>
        <v>#REF!</v>
      </c>
      <c r="K48" s="12">
        <v>300</v>
      </c>
      <c r="M48" s="17">
        <v>13.142857142857146</v>
      </c>
    </row>
    <row r="49" spans="1:13" ht="15" customHeight="1" x14ac:dyDescent="0.3">
      <c r="A49" s="61"/>
      <c r="B49" s="61"/>
      <c r="C49" s="61"/>
      <c r="D49" s="61"/>
      <c r="E49" s="61"/>
      <c r="F49" s="61"/>
      <c r="G49" s="61"/>
      <c r="H49" s="62"/>
      <c r="I49" s="63"/>
      <c r="K49" s="12"/>
    </row>
    <row r="50" spans="1:13" ht="15" customHeight="1" x14ac:dyDescent="0.3">
      <c r="A50" s="163" t="s">
        <v>183</v>
      </c>
      <c r="B50" s="163"/>
      <c r="C50" s="163"/>
      <c r="D50" s="163"/>
      <c r="E50" s="163"/>
      <c r="F50" s="163"/>
      <c r="G50" s="163"/>
      <c r="H50" s="163"/>
      <c r="I50" s="163"/>
      <c r="K50"/>
    </row>
    <row r="51" spans="1:13" ht="15" customHeight="1" x14ac:dyDescent="0.3">
      <c r="A51" s="163"/>
      <c r="B51" s="163"/>
      <c r="C51" s="163"/>
      <c r="D51" s="163"/>
      <c r="E51" s="163"/>
      <c r="F51" s="163"/>
      <c r="G51" s="163"/>
      <c r="H51" s="163"/>
      <c r="I51" s="163"/>
      <c r="K51"/>
    </row>
    <row r="52" spans="1:13" ht="15" customHeight="1" x14ac:dyDescent="0.3">
      <c r="A52" s="84" t="s">
        <v>282</v>
      </c>
      <c r="B52" s="61" t="s">
        <v>180</v>
      </c>
      <c r="C52" s="61" t="s">
        <v>314</v>
      </c>
      <c r="D52" s="84" t="s">
        <v>272</v>
      </c>
      <c r="E52" s="61" t="e">
        <f>#REF!</f>
        <v>#REF!</v>
      </c>
      <c r="F52" s="61"/>
      <c r="G52" s="61">
        <v>2012</v>
      </c>
      <c r="H52" s="62">
        <v>3.3</v>
      </c>
      <c r="I52" s="63" t="e">
        <f>#REF!</f>
        <v>#REF!</v>
      </c>
      <c r="K52" s="12">
        <v>10000</v>
      </c>
      <c r="M52" s="17">
        <v>6.0000000000000009</v>
      </c>
    </row>
    <row r="53" spans="1:13" x14ac:dyDescent="0.3">
      <c r="A53" s="84" t="s">
        <v>284</v>
      </c>
      <c r="B53" s="61" t="s">
        <v>180</v>
      </c>
      <c r="C53" s="61" t="s">
        <v>314</v>
      </c>
      <c r="D53" s="84" t="s">
        <v>273</v>
      </c>
      <c r="E53" s="61" t="e">
        <f>#REF!</f>
        <v>#REF!</v>
      </c>
      <c r="F53" s="69" t="s">
        <v>269</v>
      </c>
      <c r="G53" s="61">
        <v>2012</v>
      </c>
      <c r="H53" s="62">
        <v>3.8</v>
      </c>
      <c r="I53" s="63" t="e">
        <f>#REF!</f>
        <v>#REF!</v>
      </c>
      <c r="K53" s="12">
        <v>1500</v>
      </c>
      <c r="M53" s="17">
        <v>6.7142857142857153</v>
      </c>
    </row>
    <row r="54" spans="1:13" x14ac:dyDescent="0.3">
      <c r="A54" s="84" t="s">
        <v>283</v>
      </c>
      <c r="B54" s="61" t="s">
        <v>180</v>
      </c>
      <c r="C54" s="61" t="s">
        <v>314</v>
      </c>
      <c r="D54" s="84" t="s">
        <v>274</v>
      </c>
      <c r="E54" s="61" t="e">
        <f>#REF!</f>
        <v>#REF!</v>
      </c>
      <c r="F54" s="69" t="s">
        <v>269</v>
      </c>
      <c r="G54" s="61">
        <v>2011</v>
      </c>
      <c r="H54" s="62">
        <v>8.5</v>
      </c>
      <c r="I54" s="63" t="e">
        <f>#REF!</f>
        <v>#REF!</v>
      </c>
      <c r="K54" s="12">
        <v>800</v>
      </c>
      <c r="M54" s="17">
        <v>13.428571428571431</v>
      </c>
    </row>
    <row r="55" spans="1:13" x14ac:dyDescent="0.3">
      <c r="A55" s="84" t="s">
        <v>59</v>
      </c>
      <c r="B55" s="61" t="s">
        <v>180</v>
      </c>
      <c r="C55" s="61" t="s">
        <v>314</v>
      </c>
      <c r="D55" s="84" t="s">
        <v>275</v>
      </c>
      <c r="E55" s="61" t="e">
        <f>#REF!</f>
        <v>#REF!</v>
      </c>
      <c r="F55" s="61"/>
      <c r="G55" s="61">
        <v>2010</v>
      </c>
      <c r="H55" s="62">
        <v>8</v>
      </c>
      <c r="I55" s="63" t="e">
        <f>#REF!</f>
        <v>#REF!</v>
      </c>
      <c r="K55" s="12">
        <v>500</v>
      </c>
      <c r="M55" s="17">
        <v>12.714285714285715</v>
      </c>
    </row>
    <row r="56" spans="1:13" x14ac:dyDescent="0.3">
      <c r="A56" s="84" t="s">
        <v>282</v>
      </c>
      <c r="B56" s="61" t="s">
        <v>182</v>
      </c>
      <c r="C56" s="61" t="s">
        <v>314</v>
      </c>
      <c r="D56" s="84" t="s">
        <v>276</v>
      </c>
      <c r="E56" s="61" t="e">
        <f>#REF!</f>
        <v>#REF!</v>
      </c>
      <c r="F56" s="69" t="s">
        <v>269</v>
      </c>
      <c r="G56" s="61">
        <v>2010</v>
      </c>
      <c r="H56" s="62">
        <v>2.4</v>
      </c>
      <c r="I56" s="63" t="e">
        <f>#REF!</f>
        <v>#REF!</v>
      </c>
      <c r="K56" s="12" t="s">
        <v>15</v>
      </c>
      <c r="M56" s="17">
        <v>4.7142857142857144</v>
      </c>
    </row>
    <row r="57" spans="1:13" x14ac:dyDescent="0.3">
      <c r="A57" s="84" t="s">
        <v>282</v>
      </c>
      <c r="B57" s="61" t="s">
        <v>182</v>
      </c>
      <c r="C57" s="61" t="s">
        <v>314</v>
      </c>
      <c r="D57" s="84" t="s">
        <v>277</v>
      </c>
      <c r="E57" s="61" t="e">
        <f>#REF!</f>
        <v>#REF!</v>
      </c>
      <c r="F57" s="61"/>
      <c r="G57" s="61">
        <v>2011</v>
      </c>
      <c r="H57" s="62">
        <v>3.5</v>
      </c>
      <c r="I57" s="63" t="e">
        <f>#REF!</f>
        <v>#REF!</v>
      </c>
      <c r="K57" s="12">
        <v>2000</v>
      </c>
      <c r="M57" s="17">
        <v>6.2857142857142865</v>
      </c>
    </row>
    <row r="58" spans="1:13" x14ac:dyDescent="0.3">
      <c r="A58" s="84" t="s">
        <v>17</v>
      </c>
      <c r="B58" s="61" t="s">
        <v>182</v>
      </c>
      <c r="C58" s="61" t="s">
        <v>314</v>
      </c>
      <c r="D58" s="84" t="s">
        <v>278</v>
      </c>
      <c r="E58" s="61" t="e">
        <f>#REF!</f>
        <v>#REF!</v>
      </c>
      <c r="F58" s="69" t="s">
        <v>269</v>
      </c>
      <c r="G58" s="61" t="s">
        <v>20</v>
      </c>
      <c r="H58" s="62">
        <v>2.9</v>
      </c>
      <c r="I58" s="63" t="e">
        <f>#REF!</f>
        <v>#REF!</v>
      </c>
      <c r="K58" s="12" t="s">
        <v>21</v>
      </c>
      <c r="M58" s="17">
        <v>5.4285714285714288</v>
      </c>
    </row>
    <row r="59" spans="1:13" x14ac:dyDescent="0.3">
      <c r="A59" s="84" t="s">
        <v>22</v>
      </c>
      <c r="B59" s="61" t="s">
        <v>182</v>
      </c>
      <c r="C59" s="61" t="s">
        <v>314</v>
      </c>
      <c r="D59" s="84" t="s">
        <v>279</v>
      </c>
      <c r="E59" s="61" t="e">
        <f>#REF!</f>
        <v>#REF!</v>
      </c>
      <c r="F59" s="61"/>
      <c r="G59" s="61">
        <v>2008</v>
      </c>
      <c r="H59" s="62">
        <v>2.95</v>
      </c>
      <c r="I59" s="63" t="e">
        <f>#REF!</f>
        <v>#REF!</v>
      </c>
      <c r="K59" s="12">
        <v>2000</v>
      </c>
      <c r="M59" s="17">
        <v>5.5000000000000009</v>
      </c>
    </row>
    <row r="60" spans="1:13" x14ac:dyDescent="0.3">
      <c r="A60" s="84" t="s">
        <v>286</v>
      </c>
      <c r="B60" s="61" t="s">
        <v>182</v>
      </c>
      <c r="C60" s="61" t="s">
        <v>314</v>
      </c>
      <c r="D60" s="84" t="s">
        <v>280</v>
      </c>
      <c r="E60" s="61" t="e">
        <f>#REF!</f>
        <v>#REF!</v>
      </c>
      <c r="F60" s="61"/>
      <c r="G60" s="61">
        <v>2010</v>
      </c>
      <c r="H60" s="62">
        <v>2.8</v>
      </c>
      <c r="I60" s="63" t="e">
        <f>#REF!</f>
        <v>#REF!</v>
      </c>
      <c r="K60" s="12">
        <v>5000</v>
      </c>
      <c r="M60" s="17">
        <v>5.2857142857142856</v>
      </c>
    </row>
    <row r="61" spans="1:13" x14ac:dyDescent="0.3">
      <c r="A61" s="84" t="s">
        <v>284</v>
      </c>
      <c r="B61" s="61" t="s">
        <v>182</v>
      </c>
      <c r="C61" s="61" t="s">
        <v>314</v>
      </c>
      <c r="D61" s="84" t="s">
        <v>271</v>
      </c>
      <c r="E61" s="61" t="e">
        <f>#REF!</f>
        <v>#REF!</v>
      </c>
      <c r="F61" s="69" t="s">
        <v>269</v>
      </c>
      <c r="G61" s="61">
        <v>2011</v>
      </c>
      <c r="H61" s="62">
        <v>3.8</v>
      </c>
      <c r="I61" s="63" t="e">
        <f>#REF!</f>
        <v>#REF!</v>
      </c>
      <c r="K61" s="12">
        <v>5000</v>
      </c>
      <c r="M61" s="17">
        <v>6.7142857142857153</v>
      </c>
    </row>
    <row r="62" spans="1:13" x14ac:dyDescent="0.3">
      <c r="A62" s="84" t="s">
        <v>33</v>
      </c>
      <c r="B62" s="61" t="s">
        <v>182</v>
      </c>
      <c r="C62" s="61" t="s">
        <v>314</v>
      </c>
      <c r="D62" s="84" t="s">
        <v>281</v>
      </c>
      <c r="E62" s="61" t="e">
        <f>#REF!</f>
        <v>#REF!</v>
      </c>
      <c r="F62" s="61"/>
      <c r="G62" s="61">
        <v>2008</v>
      </c>
      <c r="H62" s="62">
        <v>8.8000000000000007</v>
      </c>
      <c r="I62" s="63" t="e">
        <f>#REF!</f>
        <v>#REF!</v>
      </c>
      <c r="K62" s="12">
        <v>3000</v>
      </c>
      <c r="M62" s="17">
        <v>13.857142857142859</v>
      </c>
    </row>
    <row r="63" spans="1:13" x14ac:dyDescent="0.3">
      <c r="A63" s="84" t="s">
        <v>33</v>
      </c>
      <c r="B63" s="61" t="s">
        <v>182</v>
      </c>
      <c r="C63" s="61" t="s">
        <v>314</v>
      </c>
      <c r="D63" s="84" t="s">
        <v>287</v>
      </c>
      <c r="E63" s="61" t="e">
        <f>#REF!</f>
        <v>#REF!</v>
      </c>
      <c r="F63" s="61"/>
      <c r="G63" s="61">
        <v>2008</v>
      </c>
      <c r="H63" s="62">
        <v>5.6</v>
      </c>
      <c r="I63" s="63" t="e">
        <f>#REF!</f>
        <v>#REF!</v>
      </c>
      <c r="K63" s="12">
        <v>600</v>
      </c>
      <c r="M63" s="17">
        <v>9.2857142857142865</v>
      </c>
    </row>
    <row r="64" spans="1:13" x14ac:dyDescent="0.3">
      <c r="A64" s="84" t="s">
        <v>36</v>
      </c>
      <c r="B64" s="61" t="s">
        <v>182</v>
      </c>
      <c r="C64" s="61" t="s">
        <v>314</v>
      </c>
      <c r="D64" s="84" t="s">
        <v>288</v>
      </c>
      <c r="E64" s="61" t="e">
        <f>#REF!</f>
        <v>#REF!</v>
      </c>
      <c r="F64" s="69" t="s">
        <v>269</v>
      </c>
      <c r="G64" s="61">
        <v>2007</v>
      </c>
      <c r="H64" s="62">
        <v>4.95</v>
      </c>
      <c r="I64" s="63" t="e">
        <f>#REF!</f>
        <v>#REF!</v>
      </c>
      <c r="K64" s="12">
        <v>6000</v>
      </c>
      <c r="M64" s="17">
        <v>8.3571428571428577</v>
      </c>
    </row>
    <row r="65" spans="1:13" x14ac:dyDescent="0.3">
      <c r="A65" s="84" t="s">
        <v>38</v>
      </c>
      <c r="B65" s="61" t="s">
        <v>182</v>
      </c>
      <c r="C65" s="61" t="s">
        <v>314</v>
      </c>
      <c r="D65" s="84" t="s">
        <v>288</v>
      </c>
      <c r="E65" s="61" t="e">
        <f>#REF!</f>
        <v>#REF!</v>
      </c>
      <c r="F65" s="69" t="s">
        <v>269</v>
      </c>
      <c r="G65" s="61">
        <v>2007</v>
      </c>
      <c r="H65" s="62">
        <v>6.6</v>
      </c>
      <c r="I65" s="63" t="e">
        <f>#REF!</f>
        <v>#REF!</v>
      </c>
      <c r="K65" s="12">
        <v>3000</v>
      </c>
      <c r="M65" s="17">
        <v>10.714285714285715</v>
      </c>
    </row>
    <row r="66" spans="1:13" x14ac:dyDescent="0.3">
      <c r="A66" s="84" t="s">
        <v>38</v>
      </c>
      <c r="B66" s="61" t="s">
        <v>182</v>
      </c>
      <c r="C66" s="61" t="s">
        <v>314</v>
      </c>
      <c r="D66" s="84" t="s">
        <v>289</v>
      </c>
      <c r="E66" s="61" t="e">
        <f>#REF!</f>
        <v>#REF!</v>
      </c>
      <c r="F66" s="61"/>
      <c r="G66" s="61">
        <v>2008</v>
      </c>
      <c r="H66" s="62"/>
      <c r="I66" s="63" t="e">
        <f>#REF!</f>
        <v>#REF!</v>
      </c>
      <c r="K66" s="12"/>
      <c r="M66" s="17">
        <v>1.2857142857142858</v>
      </c>
    </row>
    <row r="67" spans="1:13" x14ac:dyDescent="0.3">
      <c r="A67" s="84" t="s">
        <v>39</v>
      </c>
      <c r="B67" s="61" t="s">
        <v>182</v>
      </c>
      <c r="C67" s="61" t="s">
        <v>314</v>
      </c>
      <c r="D67" s="84" t="s">
        <v>290</v>
      </c>
      <c r="E67" s="61" t="e">
        <f>#REF!</f>
        <v>#REF!</v>
      </c>
      <c r="F67" s="61"/>
      <c r="G67" s="61">
        <v>2010</v>
      </c>
      <c r="H67" s="62">
        <v>8.5</v>
      </c>
      <c r="I67" s="63" t="e">
        <f>#REF!</f>
        <v>#REF!</v>
      </c>
      <c r="K67" s="12">
        <v>800</v>
      </c>
      <c r="M67" s="17">
        <v>13.428571428571431</v>
      </c>
    </row>
    <row r="68" spans="1:13" x14ac:dyDescent="0.3">
      <c r="A68" s="84" t="s">
        <v>127</v>
      </c>
      <c r="B68" s="61" t="s">
        <v>182</v>
      </c>
      <c r="C68" s="61" t="s">
        <v>314</v>
      </c>
      <c r="D68" s="84" t="s">
        <v>291</v>
      </c>
      <c r="E68" s="61" t="e">
        <f>#REF!</f>
        <v>#REF!</v>
      </c>
      <c r="F68" s="61"/>
      <c r="G68" s="61">
        <v>2006</v>
      </c>
      <c r="H68" s="62">
        <v>11</v>
      </c>
      <c r="I68" s="63" t="e">
        <f>#REF!</f>
        <v>#REF!</v>
      </c>
      <c r="K68" s="12">
        <v>600</v>
      </c>
      <c r="M68" s="17">
        <v>17</v>
      </c>
    </row>
    <row r="69" spans="1:13" x14ac:dyDescent="0.3">
      <c r="A69" s="84" t="s">
        <v>283</v>
      </c>
      <c r="B69" s="61" t="s">
        <v>182</v>
      </c>
      <c r="C69" s="61" t="s">
        <v>314</v>
      </c>
      <c r="D69" s="84" t="s">
        <v>274</v>
      </c>
      <c r="E69" s="61" t="e">
        <f>#REF!</f>
        <v>#REF!</v>
      </c>
      <c r="F69" s="69" t="s">
        <v>269</v>
      </c>
      <c r="G69" s="61">
        <v>2008</v>
      </c>
      <c r="H69" s="62">
        <v>7.1</v>
      </c>
      <c r="I69" s="63" t="e">
        <f>#REF!</f>
        <v>#REF!</v>
      </c>
      <c r="K69" s="12">
        <v>600</v>
      </c>
      <c r="M69" s="17">
        <v>11.428571428571429</v>
      </c>
    </row>
    <row r="70" spans="1:13" x14ac:dyDescent="0.3">
      <c r="A70" s="84" t="s">
        <v>41</v>
      </c>
      <c r="B70" s="61" t="s">
        <v>182</v>
      </c>
      <c r="C70" s="61" t="s">
        <v>314</v>
      </c>
      <c r="D70" s="84" t="s">
        <v>292</v>
      </c>
      <c r="E70" s="61" t="e">
        <f>#REF!</f>
        <v>#REF!</v>
      </c>
      <c r="F70" s="61"/>
      <c r="G70" s="61">
        <v>2008</v>
      </c>
      <c r="H70" s="62" t="s">
        <v>98</v>
      </c>
      <c r="I70" s="63" t="e">
        <f>#REF!</f>
        <v>#REF!</v>
      </c>
      <c r="K70" s="12">
        <v>600</v>
      </c>
    </row>
    <row r="71" spans="1:13" x14ac:dyDescent="0.3">
      <c r="A71" s="84" t="s">
        <v>43</v>
      </c>
      <c r="B71" s="61" t="s">
        <v>182</v>
      </c>
      <c r="C71" s="61" t="s">
        <v>314</v>
      </c>
      <c r="D71" s="84" t="s">
        <v>293</v>
      </c>
      <c r="E71" s="61" t="e">
        <f>#REF!</f>
        <v>#REF!</v>
      </c>
      <c r="F71" s="61"/>
      <c r="G71" s="61">
        <v>2008</v>
      </c>
      <c r="H71" s="62">
        <v>6.7</v>
      </c>
      <c r="I71" s="63" t="e">
        <f>#REF!</f>
        <v>#REF!</v>
      </c>
      <c r="K71" s="12">
        <v>1500</v>
      </c>
      <c r="M71" s="17">
        <v>10.857142857142859</v>
      </c>
    </row>
    <row r="72" spans="1:13" x14ac:dyDescent="0.3">
      <c r="A72" s="84" t="s">
        <v>48</v>
      </c>
      <c r="B72" s="61" t="s">
        <v>182</v>
      </c>
      <c r="C72" s="61" t="s">
        <v>314</v>
      </c>
      <c r="D72" s="84" t="s">
        <v>294</v>
      </c>
      <c r="E72" s="61" t="e">
        <f>#REF!</f>
        <v>#REF!</v>
      </c>
      <c r="F72" s="61"/>
      <c r="G72" s="61">
        <v>2008</v>
      </c>
      <c r="H72" s="62">
        <v>7.2</v>
      </c>
      <c r="I72" s="63" t="e">
        <f>#REF!</f>
        <v>#REF!</v>
      </c>
      <c r="K72" s="12"/>
      <c r="M72" s="17">
        <v>11.571428571428571</v>
      </c>
    </row>
    <row r="73" spans="1:13" x14ac:dyDescent="0.3">
      <c r="A73" s="84" t="s">
        <v>50</v>
      </c>
      <c r="B73" s="61" t="s">
        <v>182</v>
      </c>
      <c r="C73" s="61" t="s">
        <v>314</v>
      </c>
      <c r="D73" s="84" t="s">
        <v>295</v>
      </c>
      <c r="E73" s="61" t="e">
        <f>#REF!</f>
        <v>#REF!</v>
      </c>
      <c r="F73" s="61"/>
      <c r="G73" s="61">
        <v>2007</v>
      </c>
      <c r="H73" s="62">
        <v>6.3</v>
      </c>
      <c r="I73" s="63" t="e">
        <f>#REF!</f>
        <v>#REF!</v>
      </c>
      <c r="K73" s="12">
        <v>1200</v>
      </c>
      <c r="M73" s="17">
        <v>10.285714285714286</v>
      </c>
    </row>
    <row r="74" spans="1:13" x14ac:dyDescent="0.3">
      <c r="A74" s="84" t="s">
        <v>52</v>
      </c>
      <c r="B74" s="61" t="s">
        <v>182</v>
      </c>
      <c r="C74" s="61" t="s">
        <v>314</v>
      </c>
      <c r="D74" s="84" t="s">
        <v>296</v>
      </c>
      <c r="E74" s="61" t="e">
        <f>#REF!</f>
        <v>#REF!</v>
      </c>
      <c r="F74" s="61"/>
      <c r="G74" s="61">
        <v>2008</v>
      </c>
      <c r="H74" s="62">
        <v>4.4000000000000004</v>
      </c>
      <c r="I74" s="63" t="e">
        <f>#REF!</f>
        <v>#REF!</v>
      </c>
      <c r="K74" s="12">
        <v>600</v>
      </c>
      <c r="M74" s="17">
        <v>7.571428571428573</v>
      </c>
    </row>
    <row r="75" spans="1:13" x14ac:dyDescent="0.3">
      <c r="A75" s="84" t="s">
        <v>54</v>
      </c>
      <c r="B75" s="61" t="s">
        <v>182</v>
      </c>
      <c r="C75" s="61" t="s">
        <v>314</v>
      </c>
      <c r="D75" s="84" t="s">
        <v>297</v>
      </c>
      <c r="E75" s="61" t="e">
        <f>#REF!</f>
        <v>#REF!</v>
      </c>
      <c r="F75" s="61"/>
      <c r="G75" s="61"/>
      <c r="H75" s="62"/>
      <c r="I75" s="63" t="e">
        <f>#REF!</f>
        <v>#REF!</v>
      </c>
      <c r="K75" s="12"/>
    </row>
    <row r="76" spans="1:13" x14ac:dyDescent="0.3">
      <c r="A76" s="84" t="s">
        <v>57</v>
      </c>
      <c r="B76" s="61" t="s">
        <v>182</v>
      </c>
      <c r="C76" s="61" t="s">
        <v>314</v>
      </c>
      <c r="D76" s="84" t="s">
        <v>298</v>
      </c>
      <c r="E76" s="61" t="e">
        <f>#REF!</f>
        <v>#REF!</v>
      </c>
      <c r="F76" s="69" t="s">
        <v>269</v>
      </c>
      <c r="G76" s="61"/>
      <c r="H76" s="62"/>
      <c r="I76" s="63" t="e">
        <f>#REF!</f>
        <v>#REF!</v>
      </c>
      <c r="K76" s="12"/>
    </row>
    <row r="77" spans="1:13" x14ac:dyDescent="0.3">
      <c r="A77" s="61"/>
      <c r="B77" s="61"/>
      <c r="C77" s="61"/>
      <c r="D77" s="61"/>
      <c r="E77" s="61"/>
      <c r="F77" s="61"/>
      <c r="G77" s="61"/>
      <c r="H77" s="62"/>
      <c r="I77" s="63"/>
      <c r="K77" s="12"/>
    </row>
    <row r="78" spans="1:13" ht="15" customHeight="1" x14ac:dyDescent="0.3">
      <c r="A78" s="163" t="s">
        <v>71</v>
      </c>
      <c r="B78" s="163"/>
      <c r="C78" s="163"/>
      <c r="D78" s="166"/>
      <c r="E78" s="166"/>
      <c r="F78" s="166"/>
      <c r="G78" s="166"/>
      <c r="H78" s="166"/>
      <c r="I78" s="166"/>
      <c r="K78"/>
    </row>
    <row r="79" spans="1:13" x14ac:dyDescent="0.3">
      <c r="A79" s="166"/>
      <c r="B79" s="166"/>
      <c r="C79" s="166"/>
      <c r="D79" s="166"/>
      <c r="E79" s="166"/>
      <c r="F79" s="166"/>
      <c r="G79" s="166"/>
      <c r="H79" s="166"/>
      <c r="I79" s="166"/>
      <c r="K79"/>
    </row>
    <row r="80" spans="1:13" x14ac:dyDescent="0.3">
      <c r="A80" s="84" t="s">
        <v>68</v>
      </c>
      <c r="B80" s="61" t="s">
        <v>180</v>
      </c>
      <c r="C80" s="61" t="s">
        <v>314</v>
      </c>
      <c r="D80" s="84" t="s">
        <v>302</v>
      </c>
      <c r="E80" s="61" t="e">
        <f>#REF!</f>
        <v>#REF!</v>
      </c>
      <c r="F80" s="69" t="s">
        <v>269</v>
      </c>
      <c r="G80" s="61">
        <v>2012</v>
      </c>
      <c r="H80" s="62">
        <v>5.5</v>
      </c>
      <c r="I80" s="63" t="e">
        <f>#REF!</f>
        <v>#REF!</v>
      </c>
      <c r="K80" s="12">
        <v>1500</v>
      </c>
      <c r="M80" s="17">
        <v>9.1428571428571441</v>
      </c>
    </row>
    <row r="81" spans="1:13" ht="15" customHeight="1" x14ac:dyDescent="0.3">
      <c r="A81" s="84" t="s">
        <v>299</v>
      </c>
      <c r="B81" s="61" t="s">
        <v>180</v>
      </c>
      <c r="C81" s="61" t="s">
        <v>314</v>
      </c>
      <c r="D81" s="84" t="s">
        <v>303</v>
      </c>
      <c r="E81" s="61" t="e">
        <f>#REF!</f>
        <v>#REF!</v>
      </c>
      <c r="F81" s="61"/>
      <c r="G81" s="61">
        <v>2012</v>
      </c>
      <c r="H81" s="62">
        <v>3</v>
      </c>
      <c r="I81" s="63" t="e">
        <f>#REF!</f>
        <v>#REF!</v>
      </c>
      <c r="K81" s="12">
        <v>2500</v>
      </c>
      <c r="M81" s="17">
        <v>5.5714285714285721</v>
      </c>
    </row>
    <row r="82" spans="1:13" x14ac:dyDescent="0.3">
      <c r="A82" s="84" t="s">
        <v>66</v>
      </c>
      <c r="B82" s="61" t="s">
        <v>182</v>
      </c>
      <c r="C82" s="61" t="s">
        <v>314</v>
      </c>
      <c r="D82" s="84" t="s">
        <v>304</v>
      </c>
      <c r="E82" s="61" t="e">
        <f>#REF!</f>
        <v>#REF!</v>
      </c>
      <c r="F82" s="69" t="s">
        <v>269</v>
      </c>
      <c r="G82" s="61">
        <v>2011</v>
      </c>
      <c r="H82" s="62">
        <v>3.1</v>
      </c>
      <c r="I82" s="63" t="e">
        <f>#REF!</f>
        <v>#REF!</v>
      </c>
      <c r="K82" s="12">
        <v>2500</v>
      </c>
      <c r="M82" s="17">
        <v>5.7142857142857144</v>
      </c>
    </row>
    <row r="83" spans="1:13" x14ac:dyDescent="0.3">
      <c r="A83" s="84" t="s">
        <v>301</v>
      </c>
      <c r="B83" s="61" t="s">
        <v>182</v>
      </c>
      <c r="C83" s="61" t="s">
        <v>314</v>
      </c>
      <c r="D83" s="84" t="s">
        <v>63</v>
      </c>
      <c r="E83" s="61" t="e">
        <f>#REF!</f>
        <v>#REF!</v>
      </c>
      <c r="F83" s="61"/>
      <c r="G83" s="61">
        <v>2011</v>
      </c>
      <c r="H83" s="62">
        <v>4.0999999999999996</v>
      </c>
      <c r="I83" s="63" t="e">
        <f>#REF!</f>
        <v>#REF!</v>
      </c>
      <c r="K83" s="12">
        <v>600</v>
      </c>
      <c r="M83" s="17">
        <v>7.1428571428571432</v>
      </c>
    </row>
    <row r="84" spans="1:13" x14ac:dyDescent="0.3">
      <c r="A84" s="84" t="s">
        <v>299</v>
      </c>
      <c r="B84" s="61" t="s">
        <v>182</v>
      </c>
      <c r="C84" s="61" t="s">
        <v>314</v>
      </c>
      <c r="D84" s="84" t="s">
        <v>300</v>
      </c>
      <c r="E84" s="61" t="e">
        <f>#REF!</f>
        <v>#REF!</v>
      </c>
      <c r="F84" s="61"/>
      <c r="G84" s="61">
        <v>2011</v>
      </c>
      <c r="H84" s="62">
        <v>2.9</v>
      </c>
      <c r="I84" s="63" t="e">
        <f>#REF!</f>
        <v>#REF!</v>
      </c>
      <c r="K84" s="12">
        <v>3000</v>
      </c>
      <c r="M84" s="17">
        <v>5.4285714285714288</v>
      </c>
    </row>
    <row r="85" spans="1:13" x14ac:dyDescent="0.3">
      <c r="A85" s="65"/>
      <c r="B85" s="65"/>
      <c r="C85" s="65"/>
      <c r="D85" s="65"/>
      <c r="E85" s="65"/>
      <c r="F85" s="65"/>
      <c r="G85" s="65"/>
      <c r="H85" s="67"/>
      <c r="I85" s="68"/>
      <c r="K85" s="12"/>
    </row>
    <row r="86" spans="1:13" x14ac:dyDescent="0.3">
      <c r="A86" s="163" t="s">
        <v>77</v>
      </c>
      <c r="B86" s="163"/>
      <c r="C86" s="163"/>
      <c r="D86" s="166"/>
      <c r="E86" s="166"/>
      <c r="F86" s="166"/>
      <c r="G86" s="166"/>
      <c r="H86" s="166"/>
      <c r="I86" s="166"/>
      <c r="K86"/>
    </row>
    <row r="87" spans="1:13" ht="15" customHeight="1" x14ac:dyDescent="0.3">
      <c r="A87" s="166"/>
      <c r="B87" s="166"/>
      <c r="C87" s="166"/>
      <c r="D87" s="166"/>
      <c r="E87" s="166"/>
      <c r="F87" s="166"/>
      <c r="G87" s="166"/>
      <c r="H87" s="166"/>
      <c r="I87" s="166"/>
      <c r="K87"/>
    </row>
    <row r="88" spans="1:13" x14ac:dyDescent="0.3">
      <c r="A88" s="84" t="s">
        <v>184</v>
      </c>
      <c r="B88" s="61" t="s">
        <v>182</v>
      </c>
      <c r="C88" s="61" t="s">
        <v>314</v>
      </c>
      <c r="D88" s="84" t="s">
        <v>387</v>
      </c>
      <c r="E88" s="61" t="e">
        <f>#REF!</f>
        <v>#REF!</v>
      </c>
      <c r="F88" s="69" t="s">
        <v>269</v>
      </c>
      <c r="G88" s="61">
        <v>2009</v>
      </c>
      <c r="H88" s="62">
        <v>3.15</v>
      </c>
      <c r="I88" s="63" t="e">
        <f>#REF!</f>
        <v>#REF!</v>
      </c>
      <c r="K88" s="12">
        <v>1500</v>
      </c>
      <c r="M88" s="17">
        <v>5.7857142857142856</v>
      </c>
    </row>
    <row r="89" spans="1:13" x14ac:dyDescent="0.3">
      <c r="A89" s="84" t="s">
        <v>184</v>
      </c>
      <c r="B89" s="61" t="s">
        <v>180</v>
      </c>
      <c r="C89" s="61" t="s">
        <v>314</v>
      </c>
      <c r="D89" s="84" t="s">
        <v>305</v>
      </c>
      <c r="E89" s="61" t="e">
        <f>#REF!</f>
        <v>#REF!</v>
      </c>
      <c r="F89" s="69" t="s">
        <v>269</v>
      </c>
      <c r="G89" s="61">
        <v>2012</v>
      </c>
      <c r="H89" s="62">
        <v>3.5</v>
      </c>
      <c r="I89" s="63" t="e">
        <f>#REF!</f>
        <v>#REF!</v>
      </c>
      <c r="K89" s="12">
        <v>2000</v>
      </c>
      <c r="M89" s="17">
        <v>6.2857142857142865</v>
      </c>
    </row>
    <row r="90" spans="1:13" x14ac:dyDescent="0.3">
      <c r="A90" s="84" t="s">
        <v>185</v>
      </c>
      <c r="B90" s="61" t="s">
        <v>182</v>
      </c>
      <c r="C90" s="61" t="s">
        <v>314</v>
      </c>
      <c r="D90" s="84" t="s">
        <v>385</v>
      </c>
      <c r="E90" s="61" t="e">
        <f>#REF!</f>
        <v>#REF!</v>
      </c>
      <c r="F90" s="61"/>
      <c r="G90" s="61">
        <v>2011</v>
      </c>
      <c r="H90" s="62">
        <v>3.5</v>
      </c>
      <c r="I90" s="63" t="e">
        <f>#REF!</f>
        <v>#REF!</v>
      </c>
      <c r="K90" s="12">
        <v>600</v>
      </c>
      <c r="M90" s="17">
        <v>6.2857142857142865</v>
      </c>
    </row>
    <row r="91" spans="1:13" ht="15" customHeight="1" x14ac:dyDescent="0.3">
      <c r="A91" s="84" t="s">
        <v>186</v>
      </c>
      <c r="B91" s="61" t="s">
        <v>182</v>
      </c>
      <c r="C91" s="61" t="s">
        <v>314</v>
      </c>
      <c r="D91" s="84" t="s">
        <v>306</v>
      </c>
      <c r="E91" s="61" t="e">
        <f>#REF!</f>
        <v>#REF!</v>
      </c>
      <c r="F91" s="61"/>
      <c r="G91" s="61">
        <v>2010</v>
      </c>
      <c r="H91" s="62">
        <v>8.65</v>
      </c>
      <c r="I91" s="63" t="e">
        <f>#REF!</f>
        <v>#REF!</v>
      </c>
      <c r="K91" s="12">
        <v>500</v>
      </c>
      <c r="M91" s="17">
        <v>13.642857142857144</v>
      </c>
    </row>
    <row r="92" spans="1:13" x14ac:dyDescent="0.3">
      <c r="A92" s="84" t="s">
        <v>186</v>
      </c>
      <c r="B92" s="61" t="s">
        <v>180</v>
      </c>
      <c r="C92" s="61" t="s">
        <v>314</v>
      </c>
      <c r="D92" s="84" t="s">
        <v>306</v>
      </c>
      <c r="E92" s="61" t="e">
        <f>#REF!</f>
        <v>#REF!</v>
      </c>
      <c r="F92" s="61"/>
      <c r="G92" s="61">
        <v>2011</v>
      </c>
      <c r="H92" s="62">
        <v>8.65</v>
      </c>
      <c r="I92" s="63" t="e">
        <f>#REF!</f>
        <v>#REF!</v>
      </c>
      <c r="K92" s="12">
        <v>500</v>
      </c>
      <c r="M92" s="17">
        <v>13.642857142857144</v>
      </c>
    </row>
    <row r="93" spans="1:13" x14ac:dyDescent="0.3">
      <c r="A93" s="84" t="s">
        <v>82</v>
      </c>
      <c r="B93" s="61" t="s">
        <v>182</v>
      </c>
      <c r="C93" s="61" t="s">
        <v>314</v>
      </c>
      <c r="D93" s="84" t="s">
        <v>307</v>
      </c>
      <c r="E93" s="61" t="e">
        <f>#REF!</f>
        <v>#REF!</v>
      </c>
      <c r="F93" s="61"/>
      <c r="G93" s="61">
        <v>2011</v>
      </c>
      <c r="H93" s="62">
        <v>6.8</v>
      </c>
      <c r="I93" s="63" t="e">
        <f>#REF!</f>
        <v>#REF!</v>
      </c>
      <c r="K93" s="12">
        <v>600</v>
      </c>
      <c r="M93" s="17">
        <v>11.000000000000002</v>
      </c>
    </row>
    <row r="94" spans="1:13" x14ac:dyDescent="0.3">
      <c r="A94" s="84" t="s">
        <v>83</v>
      </c>
      <c r="B94" s="61" t="s">
        <v>182</v>
      </c>
      <c r="C94" s="61" t="s">
        <v>314</v>
      </c>
      <c r="D94" s="84" t="s">
        <v>308</v>
      </c>
      <c r="E94" s="61" t="e">
        <f>#REF!</f>
        <v>#REF!</v>
      </c>
      <c r="F94" s="61"/>
      <c r="G94" s="61">
        <v>2011</v>
      </c>
      <c r="H94" s="62">
        <v>25</v>
      </c>
      <c r="I94" s="63" t="e">
        <f>#REF!</f>
        <v>#REF!</v>
      </c>
      <c r="K94" s="12">
        <v>120</v>
      </c>
      <c r="M94" s="17">
        <v>37</v>
      </c>
    </row>
    <row r="95" spans="1:13" x14ac:dyDescent="0.3">
      <c r="A95" s="84" t="s">
        <v>85</v>
      </c>
      <c r="B95" s="61" t="s">
        <v>182</v>
      </c>
      <c r="C95" s="61" t="s">
        <v>314</v>
      </c>
      <c r="D95" s="84" t="s">
        <v>309</v>
      </c>
      <c r="E95" s="61" t="e">
        <f>#REF!</f>
        <v>#REF!</v>
      </c>
      <c r="F95" s="61"/>
      <c r="G95" s="61">
        <v>2010</v>
      </c>
      <c r="H95" s="62">
        <v>6.7</v>
      </c>
      <c r="I95" s="63" t="e">
        <f>#REF!</f>
        <v>#REF!</v>
      </c>
      <c r="K95" s="12">
        <v>600</v>
      </c>
      <c r="M95" s="17">
        <v>10.857142857142859</v>
      </c>
    </row>
    <row r="96" spans="1:13" x14ac:dyDescent="0.3">
      <c r="A96" s="84" t="s">
        <v>87</v>
      </c>
      <c r="B96" s="61" t="s">
        <v>182</v>
      </c>
      <c r="C96" s="61" t="s">
        <v>314</v>
      </c>
      <c r="D96" s="84" t="s">
        <v>309</v>
      </c>
      <c r="E96" s="61" t="e">
        <f>#REF!</f>
        <v>#REF!</v>
      </c>
      <c r="F96" s="61"/>
      <c r="G96" s="61">
        <v>2010</v>
      </c>
      <c r="H96" s="62">
        <v>7.4</v>
      </c>
      <c r="I96" s="63" t="e">
        <f>#REF!</f>
        <v>#REF!</v>
      </c>
      <c r="K96" s="12">
        <v>600</v>
      </c>
      <c r="M96" s="17">
        <v>11.857142857142859</v>
      </c>
    </row>
    <row r="97" spans="1:13" x14ac:dyDescent="0.3">
      <c r="A97" s="84" t="s">
        <v>88</v>
      </c>
      <c r="B97" s="61" t="s">
        <v>182</v>
      </c>
      <c r="C97" s="61" t="s">
        <v>314</v>
      </c>
      <c r="D97" s="84" t="s">
        <v>310</v>
      </c>
      <c r="E97" s="61" t="e">
        <f>#REF!</f>
        <v>#REF!</v>
      </c>
      <c r="F97" s="61"/>
      <c r="G97" s="61">
        <v>2008</v>
      </c>
      <c r="H97" s="62">
        <v>10</v>
      </c>
      <c r="I97" s="63" t="e">
        <f>#REF!</f>
        <v>#REF!</v>
      </c>
      <c r="K97" s="12">
        <v>350</v>
      </c>
      <c r="M97" s="17">
        <v>15.571428571428573</v>
      </c>
    </row>
    <row r="98" spans="1:13" x14ac:dyDescent="0.3">
      <c r="A98" s="84" t="s">
        <v>94</v>
      </c>
      <c r="B98" s="61" t="s">
        <v>182</v>
      </c>
      <c r="C98" s="61" t="s">
        <v>314</v>
      </c>
      <c r="D98" s="84" t="s">
        <v>311</v>
      </c>
      <c r="E98" s="61" t="e">
        <f>#REF!</f>
        <v>#REF!</v>
      </c>
      <c r="F98" s="61"/>
      <c r="G98" s="61">
        <v>2011</v>
      </c>
      <c r="H98" s="62">
        <v>6.6</v>
      </c>
      <c r="I98" s="63" t="e">
        <f>#REF!</f>
        <v>#REF!</v>
      </c>
      <c r="K98" s="12">
        <v>600</v>
      </c>
      <c r="M98" s="17">
        <v>10.714285714285715</v>
      </c>
    </row>
    <row r="99" spans="1:13" hidden="1" x14ac:dyDescent="0.3">
      <c r="A99" s="69"/>
      <c r="B99" s="61"/>
      <c r="C99" s="61"/>
      <c r="D99" s="61"/>
      <c r="E99" s="61"/>
      <c r="F99" s="61"/>
      <c r="G99" s="61"/>
      <c r="H99" s="62"/>
      <c r="I99" s="63"/>
      <c r="K99" s="12"/>
    </row>
    <row r="100" spans="1:13" hidden="1" x14ac:dyDescent="0.3">
      <c r="A100" s="163" t="s">
        <v>231</v>
      </c>
      <c r="B100" s="163"/>
      <c r="C100" s="163"/>
      <c r="D100" s="166"/>
      <c r="E100" s="166"/>
      <c r="F100" s="166"/>
      <c r="G100" s="166"/>
      <c r="H100" s="166"/>
      <c r="I100" s="166"/>
      <c r="K100" s="12"/>
    </row>
    <row r="101" spans="1:13" hidden="1" x14ac:dyDescent="0.3">
      <c r="A101" s="166"/>
      <c r="B101" s="166"/>
      <c r="C101" s="166"/>
      <c r="D101" s="166"/>
      <c r="E101" s="166"/>
      <c r="F101" s="166"/>
      <c r="G101" s="166"/>
      <c r="H101" s="166"/>
      <c r="I101" s="166"/>
      <c r="K101" s="12"/>
    </row>
    <row r="102" spans="1:13" hidden="1" x14ac:dyDescent="0.3">
      <c r="A102" s="84" t="s">
        <v>233</v>
      </c>
      <c r="B102" s="61" t="s">
        <v>180</v>
      </c>
      <c r="C102" s="61" t="s">
        <v>314</v>
      </c>
      <c r="D102" s="84" t="s">
        <v>232</v>
      </c>
      <c r="E102" s="61" t="e">
        <f>#REF!</f>
        <v>#REF!</v>
      </c>
      <c r="F102" s="61"/>
      <c r="G102" s="61">
        <v>2012</v>
      </c>
      <c r="H102" s="62">
        <v>3.6</v>
      </c>
      <c r="I102" s="63" t="e">
        <f>#REF!</f>
        <v>#REF!</v>
      </c>
      <c r="K102" s="12"/>
    </row>
    <row r="103" spans="1:13" x14ac:dyDescent="0.3">
      <c r="A103" s="69"/>
      <c r="B103" s="61"/>
      <c r="C103" s="61"/>
      <c r="D103" s="61"/>
      <c r="E103" s="61"/>
      <c r="F103" s="61"/>
      <c r="G103" s="61"/>
      <c r="H103" s="62"/>
      <c r="I103" s="63"/>
      <c r="K103" s="12"/>
    </row>
    <row r="104" spans="1:13" x14ac:dyDescent="0.3">
      <c r="A104" s="163" t="s">
        <v>188</v>
      </c>
      <c r="B104" s="163"/>
      <c r="C104" s="163"/>
      <c r="D104" s="166"/>
      <c r="E104" s="166"/>
      <c r="F104" s="166"/>
      <c r="G104" s="166"/>
      <c r="H104" s="166"/>
      <c r="I104" s="166"/>
      <c r="K104"/>
    </row>
    <row r="105" spans="1:13" ht="15" customHeight="1" x14ac:dyDescent="0.3">
      <c r="A105" s="166"/>
      <c r="B105" s="166"/>
      <c r="C105" s="166"/>
      <c r="D105" s="166"/>
      <c r="E105" s="166"/>
      <c r="F105" s="166"/>
      <c r="G105" s="166"/>
      <c r="H105" s="166"/>
      <c r="I105" s="166"/>
      <c r="K105"/>
    </row>
    <row r="106" spans="1:13" x14ac:dyDescent="0.3">
      <c r="A106" s="84" t="s">
        <v>99</v>
      </c>
      <c r="B106" s="61" t="s">
        <v>187</v>
      </c>
      <c r="C106" s="61" t="s">
        <v>314</v>
      </c>
      <c r="D106" s="84" t="s">
        <v>312</v>
      </c>
      <c r="E106" s="61" t="e">
        <f>#REF!</f>
        <v>#REF!</v>
      </c>
      <c r="F106" s="69" t="s">
        <v>269</v>
      </c>
      <c r="G106" s="61">
        <v>2012</v>
      </c>
      <c r="H106" s="62">
        <v>3.6</v>
      </c>
      <c r="I106" s="63" t="e">
        <f>#REF!</f>
        <v>#REF!</v>
      </c>
      <c r="K106" s="12">
        <v>1200</v>
      </c>
      <c r="M106" s="17">
        <v>6.4285714285714288</v>
      </c>
    </row>
    <row r="107" spans="1:13" x14ac:dyDescent="0.3">
      <c r="A107" s="84" t="s">
        <v>101</v>
      </c>
      <c r="B107" s="61" t="s">
        <v>187</v>
      </c>
      <c r="C107" s="61" t="s">
        <v>314</v>
      </c>
      <c r="D107" s="84" t="s">
        <v>313</v>
      </c>
      <c r="E107" s="61" t="e">
        <f>#REF!</f>
        <v>#REF!</v>
      </c>
      <c r="F107" s="69" t="s">
        <v>269</v>
      </c>
      <c r="G107" s="61">
        <v>2012</v>
      </c>
      <c r="H107" s="62">
        <v>3.8</v>
      </c>
      <c r="I107" s="63" t="e">
        <f>#REF!</f>
        <v>#REF!</v>
      </c>
      <c r="K107" s="12">
        <v>3000</v>
      </c>
      <c r="M107" s="17">
        <v>6.7142857142857153</v>
      </c>
    </row>
    <row r="108" spans="1:13" x14ac:dyDescent="0.3">
      <c r="A108" s="84" t="s">
        <v>101</v>
      </c>
      <c r="B108" s="61" t="s">
        <v>187</v>
      </c>
      <c r="C108" s="61" t="s">
        <v>315</v>
      </c>
      <c r="D108" s="84" t="s">
        <v>313</v>
      </c>
      <c r="E108" s="61" t="e">
        <f>#REF!</f>
        <v>#REF!</v>
      </c>
      <c r="F108" s="69" t="s">
        <v>269</v>
      </c>
      <c r="G108" s="61">
        <v>2012</v>
      </c>
      <c r="H108" s="62">
        <v>4.2</v>
      </c>
      <c r="I108" s="63" t="e">
        <f>#REF!</f>
        <v>#REF!</v>
      </c>
      <c r="K108" s="12">
        <v>600</v>
      </c>
      <c r="M108" s="17">
        <v>7.2857142857142874</v>
      </c>
    </row>
    <row r="109" spans="1:13" ht="15" customHeight="1" x14ac:dyDescent="0.3">
      <c r="A109" s="84" t="s">
        <v>99</v>
      </c>
      <c r="B109" s="61" t="s">
        <v>187</v>
      </c>
      <c r="C109" s="61" t="s">
        <v>314</v>
      </c>
      <c r="D109" s="84" t="s">
        <v>102</v>
      </c>
      <c r="E109" s="61" t="e">
        <f>#REF!</f>
        <v>#REF!</v>
      </c>
      <c r="F109" s="69" t="s">
        <v>269</v>
      </c>
      <c r="G109" s="61">
        <v>2012</v>
      </c>
      <c r="H109" s="62">
        <v>10.5</v>
      </c>
      <c r="I109" s="63" t="e">
        <f>#REF!</f>
        <v>#REF!</v>
      </c>
      <c r="K109" s="12">
        <v>150</v>
      </c>
      <c r="M109" s="17">
        <v>16.285714285714288</v>
      </c>
    </row>
    <row r="110" spans="1:13" x14ac:dyDescent="0.3">
      <c r="A110" s="69"/>
      <c r="B110" s="61"/>
      <c r="C110" s="61"/>
      <c r="D110" s="61"/>
      <c r="E110" s="61"/>
      <c r="F110" s="61"/>
      <c r="G110" s="61"/>
      <c r="H110" s="62"/>
      <c r="I110" s="63"/>
      <c r="K110" s="12"/>
    </row>
    <row r="111" spans="1:13" x14ac:dyDescent="0.3">
      <c r="A111" s="163" t="s">
        <v>189</v>
      </c>
      <c r="B111" s="163"/>
      <c r="C111" s="163"/>
      <c r="D111" s="166"/>
      <c r="E111" s="166"/>
      <c r="F111" s="166"/>
      <c r="G111" s="166"/>
      <c r="H111" s="166"/>
      <c r="I111" s="166"/>
      <c r="K111"/>
    </row>
    <row r="112" spans="1:13" x14ac:dyDescent="0.3">
      <c r="A112" s="166"/>
      <c r="B112" s="166"/>
      <c r="C112" s="166"/>
      <c r="D112" s="166"/>
      <c r="E112" s="166"/>
      <c r="F112" s="166"/>
      <c r="G112" s="166"/>
      <c r="H112" s="166"/>
      <c r="I112" s="166"/>
      <c r="K112"/>
    </row>
    <row r="113" spans="1:13" x14ac:dyDescent="0.3">
      <c r="A113" s="84" t="s">
        <v>118</v>
      </c>
      <c r="B113" s="61" t="s">
        <v>182</v>
      </c>
      <c r="C113" s="61" t="s">
        <v>314</v>
      </c>
      <c r="D113" s="84" t="s">
        <v>316</v>
      </c>
      <c r="E113" s="61" t="e">
        <f>#REF!</f>
        <v>#REF!</v>
      </c>
      <c r="F113" s="61"/>
      <c r="G113" s="61">
        <v>2009</v>
      </c>
      <c r="H113" s="70">
        <v>30.69</v>
      </c>
      <c r="I113" s="63" t="e">
        <f>#REF!</f>
        <v>#REF!</v>
      </c>
      <c r="K113" s="12"/>
      <c r="M113" s="17">
        <v>45.128571428571433</v>
      </c>
    </row>
    <row r="114" spans="1:13" x14ac:dyDescent="0.3">
      <c r="A114" s="84" t="s">
        <v>54</v>
      </c>
      <c r="B114" s="61" t="s">
        <v>182</v>
      </c>
      <c r="C114" s="61" t="s">
        <v>314</v>
      </c>
      <c r="D114" s="84" t="s">
        <v>316</v>
      </c>
      <c r="E114" s="61" t="e">
        <f>#REF!</f>
        <v>#REF!</v>
      </c>
      <c r="F114" s="61"/>
      <c r="G114" s="61">
        <v>2006</v>
      </c>
      <c r="H114" s="62">
        <v>26.730000000000004</v>
      </c>
      <c r="I114" s="63" t="e">
        <f>#REF!</f>
        <v>#REF!</v>
      </c>
      <c r="K114" s="12"/>
      <c r="M114" s="17">
        <v>39.471428571428575</v>
      </c>
    </row>
    <row r="115" spans="1:13" x14ac:dyDescent="0.3">
      <c r="A115" s="84" t="s">
        <v>118</v>
      </c>
      <c r="B115" s="61" t="s">
        <v>182</v>
      </c>
      <c r="C115" s="61" t="s">
        <v>314</v>
      </c>
      <c r="D115" s="84" t="s">
        <v>317</v>
      </c>
      <c r="E115" s="61" t="e">
        <f>#REF!</f>
        <v>#REF!</v>
      </c>
      <c r="F115" s="61"/>
      <c r="G115" s="61">
        <v>2006</v>
      </c>
      <c r="H115" s="62">
        <v>21.34</v>
      </c>
      <c r="I115" s="63" t="e">
        <f>#REF!</f>
        <v>#REF!</v>
      </c>
      <c r="K115" s="12"/>
      <c r="M115" s="17">
        <v>31.771428571428572</v>
      </c>
    </row>
    <row r="116" spans="1:13" ht="15" customHeight="1" x14ac:dyDescent="0.3">
      <c r="A116" s="84" t="s">
        <v>118</v>
      </c>
      <c r="B116" s="61" t="s">
        <v>182</v>
      </c>
      <c r="C116" s="61" t="s">
        <v>314</v>
      </c>
      <c r="D116" s="84" t="s">
        <v>318</v>
      </c>
      <c r="E116" s="61" t="e">
        <f>#REF!</f>
        <v>#REF!</v>
      </c>
      <c r="F116" s="61"/>
      <c r="G116" s="61"/>
      <c r="H116" s="62"/>
      <c r="I116" s="63" t="e">
        <f>#REF!</f>
        <v>#REF!</v>
      </c>
      <c r="K116" s="12"/>
      <c r="M116" s="17">
        <v>1.2857142857142858</v>
      </c>
    </row>
    <row r="117" spans="1:13" x14ac:dyDescent="0.3">
      <c r="A117" s="84" t="s">
        <v>118</v>
      </c>
      <c r="B117" s="61" t="s">
        <v>182</v>
      </c>
      <c r="C117" s="61" t="s">
        <v>314</v>
      </c>
      <c r="D117" s="84" t="s">
        <v>319</v>
      </c>
      <c r="E117" s="61" t="e">
        <f>#REF!</f>
        <v>#REF!</v>
      </c>
      <c r="F117" s="61"/>
      <c r="G117" s="61">
        <v>2004</v>
      </c>
      <c r="H117" s="62">
        <v>10.89</v>
      </c>
      <c r="I117" s="63" t="e">
        <f>#REF!</f>
        <v>#REF!</v>
      </c>
      <c r="K117" s="12"/>
      <c r="M117" s="17">
        <v>16.842857142857145</v>
      </c>
    </row>
    <row r="118" spans="1:13" x14ac:dyDescent="0.3">
      <c r="A118" s="84" t="s">
        <v>125</v>
      </c>
      <c r="B118" s="61" t="s">
        <v>182</v>
      </c>
      <c r="C118" s="61" t="s">
        <v>314</v>
      </c>
      <c r="D118" s="84" t="s">
        <v>320</v>
      </c>
      <c r="E118" s="61" t="e">
        <f>#REF!</f>
        <v>#REF!</v>
      </c>
      <c r="F118" s="61"/>
      <c r="G118" s="61">
        <v>2004</v>
      </c>
      <c r="H118" s="62">
        <v>8.58</v>
      </c>
      <c r="I118" s="63" t="e">
        <f>#REF!</f>
        <v>#REF!</v>
      </c>
      <c r="K118" s="12"/>
      <c r="M118" s="17">
        <v>13.542857142857144</v>
      </c>
    </row>
    <row r="119" spans="1:13" x14ac:dyDescent="0.3">
      <c r="A119" s="84" t="s">
        <v>127</v>
      </c>
      <c r="B119" s="61" t="s">
        <v>182</v>
      </c>
      <c r="C119" s="61" t="s">
        <v>314</v>
      </c>
      <c r="D119" s="84" t="s">
        <v>321</v>
      </c>
      <c r="E119" s="61" t="e">
        <f>#REF!</f>
        <v>#REF!</v>
      </c>
      <c r="F119" s="61"/>
      <c r="G119" s="61">
        <v>2007</v>
      </c>
      <c r="H119" s="62">
        <v>37.510000000000005</v>
      </c>
      <c r="I119" s="63" t="e">
        <f>#REF!</f>
        <v>#REF!</v>
      </c>
      <c r="K119" s="12"/>
      <c r="M119" s="17">
        <v>54.871428571428581</v>
      </c>
    </row>
    <row r="120" spans="1:13" x14ac:dyDescent="0.3">
      <c r="A120" s="84" t="s">
        <v>127</v>
      </c>
      <c r="B120" s="61" t="s">
        <v>182</v>
      </c>
      <c r="C120" s="61" t="s">
        <v>314</v>
      </c>
      <c r="D120" s="84" t="s">
        <v>322</v>
      </c>
      <c r="E120" s="61" t="e">
        <f>#REF!</f>
        <v>#REF!</v>
      </c>
      <c r="F120" s="61"/>
      <c r="G120" s="61">
        <v>2006</v>
      </c>
      <c r="H120" s="62">
        <v>22.77</v>
      </c>
      <c r="I120" s="63" t="e">
        <f>#REF!</f>
        <v>#REF!</v>
      </c>
      <c r="K120" s="12"/>
      <c r="M120" s="17">
        <v>33.814285714285717</v>
      </c>
    </row>
    <row r="121" spans="1:13" x14ac:dyDescent="0.3">
      <c r="A121" s="84" t="s">
        <v>127</v>
      </c>
      <c r="B121" s="61" t="s">
        <v>182</v>
      </c>
      <c r="C121" s="61" t="s">
        <v>314</v>
      </c>
      <c r="D121" s="84" t="s">
        <v>322</v>
      </c>
      <c r="E121" s="61" t="e">
        <f>#REF!</f>
        <v>#REF!</v>
      </c>
      <c r="F121" s="61"/>
      <c r="G121" s="61">
        <v>2006</v>
      </c>
      <c r="H121" s="62">
        <v>29.59</v>
      </c>
      <c r="I121" s="63" t="e">
        <f>#REF!</f>
        <v>#REF!</v>
      </c>
      <c r="K121" s="12"/>
      <c r="M121" s="17">
        <v>43.557142857142857</v>
      </c>
    </row>
    <row r="122" spans="1:13" x14ac:dyDescent="0.3">
      <c r="A122" s="84" t="s">
        <v>127</v>
      </c>
      <c r="B122" s="61" t="s">
        <v>182</v>
      </c>
      <c r="C122" s="61" t="s">
        <v>314</v>
      </c>
      <c r="D122" s="84" t="s">
        <v>323</v>
      </c>
      <c r="E122" s="61" t="e">
        <f>#REF!</f>
        <v>#REF!</v>
      </c>
      <c r="F122" s="61"/>
      <c r="G122" s="61">
        <v>2007</v>
      </c>
      <c r="H122" s="62">
        <v>34.1</v>
      </c>
      <c r="I122" s="63" t="e">
        <f>#REF!</f>
        <v>#REF!</v>
      </c>
      <c r="K122" s="12"/>
      <c r="M122" s="17">
        <v>50</v>
      </c>
    </row>
    <row r="123" spans="1:13" x14ac:dyDescent="0.3">
      <c r="A123" s="84" t="s">
        <v>127</v>
      </c>
      <c r="B123" s="61" t="s">
        <v>182</v>
      </c>
      <c r="C123" s="61" t="s">
        <v>314</v>
      </c>
      <c r="D123" s="84" t="s">
        <v>324</v>
      </c>
      <c r="E123" s="61" t="e">
        <f>#REF!</f>
        <v>#REF!</v>
      </c>
      <c r="F123" s="61"/>
      <c r="G123" s="61">
        <v>2008</v>
      </c>
      <c r="H123" s="62">
        <v>39.710000000000008</v>
      </c>
      <c r="I123" s="63" t="e">
        <f>#REF!</f>
        <v>#REF!</v>
      </c>
      <c r="K123" s="12"/>
      <c r="M123" s="17">
        <v>58.014285714285727</v>
      </c>
    </row>
    <row r="124" spans="1:13" x14ac:dyDescent="0.3">
      <c r="A124" s="84" t="s">
        <v>127</v>
      </c>
      <c r="B124" s="61" t="s">
        <v>182</v>
      </c>
      <c r="C124" s="61" t="s">
        <v>314</v>
      </c>
      <c r="D124" s="84" t="s">
        <v>325</v>
      </c>
      <c r="E124" s="61" t="e">
        <f>#REF!</f>
        <v>#REF!</v>
      </c>
      <c r="F124" s="61"/>
      <c r="G124" s="61">
        <v>2006</v>
      </c>
      <c r="H124" s="62">
        <v>385.00000000000006</v>
      </c>
      <c r="I124" s="63" t="e">
        <f>#REF!</f>
        <v>#REF!</v>
      </c>
      <c r="K124" s="12"/>
      <c r="M124" s="17">
        <v>551.28571428571433</v>
      </c>
    </row>
    <row r="125" spans="1:13" x14ac:dyDescent="0.3">
      <c r="A125" s="84" t="s">
        <v>127</v>
      </c>
      <c r="B125" s="61" t="s">
        <v>182</v>
      </c>
      <c r="C125" s="61" t="s">
        <v>314</v>
      </c>
      <c r="D125" s="84" t="s">
        <v>325</v>
      </c>
      <c r="E125" s="61" t="e">
        <f>#REF!</f>
        <v>#REF!</v>
      </c>
      <c r="F125" s="61"/>
      <c r="G125" s="61">
        <v>2000</v>
      </c>
      <c r="H125" s="62">
        <v>963.93000000000006</v>
      </c>
      <c r="I125" s="63" t="e">
        <f>#REF!</f>
        <v>#REF!</v>
      </c>
      <c r="K125" s="12"/>
      <c r="M125" s="17">
        <v>1378.3285714285716</v>
      </c>
    </row>
    <row r="126" spans="1:13" x14ac:dyDescent="0.3">
      <c r="A126" s="84" t="s">
        <v>127</v>
      </c>
      <c r="B126" s="61" t="s">
        <v>182</v>
      </c>
      <c r="C126" s="61" t="s">
        <v>314</v>
      </c>
      <c r="D126" s="84" t="s">
        <v>325</v>
      </c>
      <c r="E126" s="61" t="e">
        <f>#REF!</f>
        <v>#REF!</v>
      </c>
      <c r="F126" s="61"/>
      <c r="G126" s="61">
        <v>2010</v>
      </c>
      <c r="H126" s="62">
        <v>793.1</v>
      </c>
      <c r="I126" s="63" t="e">
        <f>#REF!</f>
        <v>#REF!</v>
      </c>
      <c r="K126" s="12"/>
      <c r="M126" s="17">
        <v>1134.2857142857144</v>
      </c>
    </row>
    <row r="127" spans="1:13" x14ac:dyDescent="0.3">
      <c r="A127" s="84" t="s">
        <v>135</v>
      </c>
      <c r="B127" s="61" t="s">
        <v>182</v>
      </c>
      <c r="C127" s="61" t="s">
        <v>314</v>
      </c>
      <c r="D127" s="84" t="s">
        <v>326</v>
      </c>
      <c r="E127" s="61" t="e">
        <f>#REF!</f>
        <v>#REF!</v>
      </c>
      <c r="F127" s="61"/>
      <c r="G127" s="61">
        <v>2010</v>
      </c>
      <c r="H127" s="62">
        <v>24.750000000000004</v>
      </c>
      <c r="I127" s="63" t="e">
        <f>#REF!</f>
        <v>#REF!</v>
      </c>
      <c r="K127" s="12"/>
      <c r="M127" s="17">
        <v>36.642857142857146</v>
      </c>
    </row>
    <row r="128" spans="1:13" x14ac:dyDescent="0.3">
      <c r="A128" s="84" t="s">
        <v>127</v>
      </c>
      <c r="B128" s="61" t="s">
        <v>182</v>
      </c>
      <c r="C128" s="61" t="s">
        <v>314</v>
      </c>
      <c r="D128" s="84" t="s">
        <v>327</v>
      </c>
      <c r="E128" s="61" t="e">
        <f>#REF!</f>
        <v>#REF!</v>
      </c>
      <c r="F128" s="61"/>
      <c r="G128" s="61">
        <v>2009</v>
      </c>
      <c r="H128" s="62">
        <v>255.20000000000002</v>
      </c>
      <c r="I128" s="63" t="e">
        <f>#REF!</f>
        <v>#REF!</v>
      </c>
      <c r="K128" s="12"/>
      <c r="M128" s="17">
        <v>365.85714285714289</v>
      </c>
    </row>
    <row r="129" spans="1:13" x14ac:dyDescent="0.3">
      <c r="A129" s="84" t="s">
        <v>127</v>
      </c>
      <c r="B129" s="61" t="s">
        <v>182</v>
      </c>
      <c r="C129" s="61" t="s">
        <v>314</v>
      </c>
      <c r="D129" s="84" t="s">
        <v>327</v>
      </c>
      <c r="E129" s="61" t="e">
        <f>#REF!</f>
        <v>#REF!</v>
      </c>
      <c r="F129" s="61"/>
      <c r="G129" s="61">
        <v>2006</v>
      </c>
      <c r="H129" s="62">
        <v>161.04000000000002</v>
      </c>
      <c r="I129" s="63" t="e">
        <f>#REF!</f>
        <v>#REF!</v>
      </c>
      <c r="K129" s="12"/>
      <c r="M129" s="17">
        <v>231.34285714285718</v>
      </c>
    </row>
    <row r="130" spans="1:13" x14ac:dyDescent="0.3">
      <c r="A130" s="84" t="s">
        <v>127</v>
      </c>
      <c r="B130" s="61" t="s">
        <v>182</v>
      </c>
      <c r="C130" s="61" t="s">
        <v>314</v>
      </c>
      <c r="D130" s="84" t="s">
        <v>328</v>
      </c>
      <c r="E130" s="61" t="e">
        <f>#REF!</f>
        <v>#REF!</v>
      </c>
      <c r="F130" s="61"/>
      <c r="G130" s="61">
        <v>2010</v>
      </c>
      <c r="H130" s="62">
        <v>42.570000000000007</v>
      </c>
      <c r="I130" s="63" t="e">
        <f>#REF!</f>
        <v>#REF!</v>
      </c>
      <c r="K130" s="12"/>
      <c r="M130" s="17">
        <v>62.100000000000016</v>
      </c>
    </row>
    <row r="131" spans="1:13" x14ac:dyDescent="0.3">
      <c r="A131" s="84" t="s">
        <v>127</v>
      </c>
      <c r="B131" s="61" t="s">
        <v>182</v>
      </c>
      <c r="C131" s="61" t="s">
        <v>314</v>
      </c>
      <c r="D131" s="84" t="s">
        <v>328</v>
      </c>
      <c r="E131" s="61" t="e">
        <f>#REF!</f>
        <v>#REF!</v>
      </c>
      <c r="F131" s="61"/>
      <c r="G131" s="61">
        <v>2009</v>
      </c>
      <c r="H131" s="62">
        <v>45.43</v>
      </c>
      <c r="I131" s="63" t="e">
        <f>#REF!</f>
        <v>#REF!</v>
      </c>
      <c r="K131" s="12"/>
      <c r="M131" s="17">
        <v>66.185714285714283</v>
      </c>
    </row>
    <row r="132" spans="1:13" x14ac:dyDescent="0.3">
      <c r="A132" s="84" t="s">
        <v>127</v>
      </c>
      <c r="B132" s="61" t="s">
        <v>182</v>
      </c>
      <c r="C132" s="61" t="s">
        <v>314</v>
      </c>
      <c r="D132" s="84" t="s">
        <v>328</v>
      </c>
      <c r="E132" s="61" t="e">
        <f>#REF!</f>
        <v>#REF!</v>
      </c>
      <c r="F132" s="61"/>
      <c r="G132" s="61">
        <v>2008</v>
      </c>
      <c r="H132" s="62">
        <v>33.550000000000004</v>
      </c>
      <c r="I132" s="63" t="e">
        <f>#REF!</f>
        <v>#REF!</v>
      </c>
      <c r="K132" s="12"/>
      <c r="M132" s="17">
        <v>49.214285714285722</v>
      </c>
    </row>
    <row r="133" spans="1:13" x14ac:dyDescent="0.3">
      <c r="A133" s="84" t="s">
        <v>127</v>
      </c>
      <c r="B133" s="61" t="s">
        <v>182</v>
      </c>
      <c r="C133" s="61" t="s">
        <v>314</v>
      </c>
      <c r="D133" s="84" t="s">
        <v>328</v>
      </c>
      <c r="E133" s="61" t="e">
        <f>#REF!</f>
        <v>#REF!</v>
      </c>
      <c r="F133" s="61"/>
      <c r="G133" s="61">
        <v>2007</v>
      </c>
      <c r="H133" s="62">
        <v>30.14</v>
      </c>
      <c r="I133" s="63" t="e">
        <f>#REF!</f>
        <v>#REF!</v>
      </c>
      <c r="K133" s="12"/>
      <c r="M133" s="17">
        <v>44.342857142857142</v>
      </c>
    </row>
    <row r="134" spans="1:13" x14ac:dyDescent="0.3">
      <c r="A134" s="84" t="s">
        <v>127</v>
      </c>
      <c r="B134" s="61" t="s">
        <v>182</v>
      </c>
      <c r="C134" s="61" t="s">
        <v>314</v>
      </c>
      <c r="D134" s="84" t="s">
        <v>329</v>
      </c>
      <c r="E134" s="61" t="e">
        <f>#REF!</f>
        <v>#REF!</v>
      </c>
      <c r="F134" s="61"/>
      <c r="G134" s="61">
        <v>2008</v>
      </c>
      <c r="H134" s="62">
        <v>35.75</v>
      </c>
      <c r="I134" s="63" t="e">
        <f>#REF!</f>
        <v>#REF!</v>
      </c>
      <c r="K134" s="12"/>
      <c r="M134" s="17">
        <v>52.357142857142861</v>
      </c>
    </row>
    <row r="135" spans="1:13" x14ac:dyDescent="0.3">
      <c r="A135" s="84" t="s">
        <v>127</v>
      </c>
      <c r="B135" s="61" t="s">
        <v>182</v>
      </c>
      <c r="C135" s="61" t="s">
        <v>314</v>
      </c>
      <c r="D135" s="84" t="s">
        <v>329</v>
      </c>
      <c r="E135" s="61" t="e">
        <f>#REF!</f>
        <v>#REF!</v>
      </c>
      <c r="F135" s="61"/>
      <c r="G135" s="61">
        <v>2006</v>
      </c>
      <c r="H135" s="62">
        <v>32.89</v>
      </c>
      <c r="I135" s="63" t="e">
        <f>#REF!</f>
        <v>#REF!</v>
      </c>
      <c r="K135" s="12"/>
      <c r="M135" s="17">
        <v>48.271428571428572</v>
      </c>
    </row>
    <row r="136" spans="1:13" x14ac:dyDescent="0.3">
      <c r="A136" s="84" t="s">
        <v>143</v>
      </c>
      <c r="B136" s="61" t="s">
        <v>182</v>
      </c>
      <c r="C136" s="61" t="s">
        <v>314</v>
      </c>
      <c r="D136" s="84" t="s">
        <v>330</v>
      </c>
      <c r="E136" s="61" t="e">
        <f>#REF!</f>
        <v>#REF!</v>
      </c>
      <c r="F136" s="61"/>
      <c r="G136" s="61">
        <v>2006</v>
      </c>
      <c r="H136" s="62">
        <v>27.280000000000005</v>
      </c>
      <c r="I136" s="63" t="e">
        <f>#REF!</f>
        <v>#REF!</v>
      </c>
      <c r="K136" s="12"/>
      <c r="M136" s="17">
        <v>40.257142857142867</v>
      </c>
    </row>
    <row r="137" spans="1:13" x14ac:dyDescent="0.3">
      <c r="A137" s="84" t="s">
        <v>143</v>
      </c>
      <c r="B137" s="61" t="s">
        <v>182</v>
      </c>
      <c r="C137" s="61" t="s">
        <v>314</v>
      </c>
      <c r="D137" s="84" t="s">
        <v>330</v>
      </c>
      <c r="E137" s="61" t="e">
        <f>#REF!</f>
        <v>#REF!</v>
      </c>
      <c r="F137" s="61"/>
      <c r="G137" s="61">
        <v>2000</v>
      </c>
      <c r="H137" s="62">
        <v>39.160000000000004</v>
      </c>
      <c r="I137" s="63" t="e">
        <f>#REF!</f>
        <v>#REF!</v>
      </c>
      <c r="K137" s="12"/>
      <c r="M137" s="17">
        <v>57.228571428571435</v>
      </c>
    </row>
    <row r="138" spans="1:13" x14ac:dyDescent="0.3">
      <c r="A138" s="84" t="s">
        <v>143</v>
      </c>
      <c r="B138" s="61" t="s">
        <v>182</v>
      </c>
      <c r="C138" s="61" t="s">
        <v>314</v>
      </c>
      <c r="D138" s="84" t="s">
        <v>331</v>
      </c>
      <c r="E138" s="61" t="e">
        <f>#REF!</f>
        <v>#REF!</v>
      </c>
      <c r="F138" s="61"/>
      <c r="G138" s="61">
        <v>2005</v>
      </c>
      <c r="H138" s="62">
        <v>24.42</v>
      </c>
      <c r="I138" s="63" t="e">
        <f>#REF!</f>
        <v>#REF!</v>
      </c>
      <c r="K138" s="12"/>
      <c r="M138" s="17">
        <v>36.171428571428571</v>
      </c>
    </row>
    <row r="139" spans="1:13" x14ac:dyDescent="0.3">
      <c r="A139" s="84" t="s">
        <v>41</v>
      </c>
      <c r="B139" s="61" t="s">
        <v>182</v>
      </c>
      <c r="C139" s="61" t="s">
        <v>314</v>
      </c>
      <c r="D139" s="84" t="s">
        <v>332</v>
      </c>
      <c r="E139" s="61" t="e">
        <f>#REF!</f>
        <v>#REF!</v>
      </c>
      <c r="F139" s="61"/>
      <c r="G139" s="61">
        <v>2009</v>
      </c>
      <c r="H139" s="62">
        <v>209.88000000000002</v>
      </c>
      <c r="I139" s="63" t="e">
        <f>#REF!</f>
        <v>#REF!</v>
      </c>
      <c r="K139" s="12"/>
      <c r="M139" s="17">
        <v>301.11428571428576</v>
      </c>
    </row>
    <row r="140" spans="1:13" x14ac:dyDescent="0.3">
      <c r="A140" s="84" t="s">
        <v>41</v>
      </c>
      <c r="B140" s="61" t="s">
        <v>182</v>
      </c>
      <c r="C140" s="61" t="s">
        <v>314</v>
      </c>
      <c r="D140" s="84" t="s">
        <v>333</v>
      </c>
      <c r="E140" s="61" t="e">
        <f>#REF!</f>
        <v>#REF!</v>
      </c>
      <c r="F140" s="61"/>
      <c r="G140" s="61">
        <v>2004</v>
      </c>
      <c r="H140" s="62">
        <v>39.710000000000008</v>
      </c>
      <c r="I140" s="63" t="e">
        <f>#REF!</f>
        <v>#REF!</v>
      </c>
      <c r="K140" s="12"/>
      <c r="M140" s="17">
        <v>58.014285714285727</v>
      </c>
    </row>
    <row r="141" spans="1:13" x14ac:dyDescent="0.3">
      <c r="A141" s="84" t="s">
        <v>41</v>
      </c>
      <c r="B141" s="61" t="s">
        <v>182</v>
      </c>
      <c r="C141" s="61" t="s">
        <v>314</v>
      </c>
      <c r="D141" s="84" t="s">
        <v>333</v>
      </c>
      <c r="E141" s="61" t="e">
        <f>#REF!</f>
        <v>#REF!</v>
      </c>
      <c r="F141" s="61"/>
      <c r="G141" s="61">
        <v>2005</v>
      </c>
      <c r="H141" s="62">
        <v>51.04</v>
      </c>
      <c r="I141" s="63" t="e">
        <f>#REF!</f>
        <v>#REF!</v>
      </c>
      <c r="K141" s="12"/>
      <c r="M141" s="17">
        <v>74.2</v>
      </c>
    </row>
    <row r="142" spans="1:13" x14ac:dyDescent="0.3">
      <c r="A142" s="84" t="s">
        <v>41</v>
      </c>
      <c r="B142" s="61" t="s">
        <v>182</v>
      </c>
      <c r="C142" s="61" t="s">
        <v>314</v>
      </c>
      <c r="D142" s="84" t="s">
        <v>334</v>
      </c>
      <c r="E142" s="61" t="e">
        <f>#REF!</f>
        <v>#REF!</v>
      </c>
      <c r="F142" s="61"/>
      <c r="G142" s="61">
        <v>2004</v>
      </c>
      <c r="H142" s="62">
        <v>90.750000000000014</v>
      </c>
      <c r="I142" s="63" t="e">
        <f>#REF!</f>
        <v>#REF!</v>
      </c>
      <c r="K142" s="12"/>
      <c r="M142" s="17">
        <v>130.92857142857147</v>
      </c>
    </row>
    <row r="143" spans="1:13" x14ac:dyDescent="0.3">
      <c r="A143" s="84" t="s">
        <v>41</v>
      </c>
      <c r="B143" s="61" t="s">
        <v>182</v>
      </c>
      <c r="C143" s="61" t="s">
        <v>314</v>
      </c>
      <c r="D143" s="84" t="s">
        <v>334</v>
      </c>
      <c r="E143" s="61" t="e">
        <f>#REF!</f>
        <v>#REF!</v>
      </c>
      <c r="F143" s="61"/>
      <c r="G143" s="61">
        <v>2003</v>
      </c>
      <c r="H143" s="62">
        <v>90.750000000000014</v>
      </c>
      <c r="I143" s="63" t="e">
        <f>#REF!</f>
        <v>#REF!</v>
      </c>
      <c r="K143" s="12"/>
      <c r="M143" s="17">
        <v>130.92857142857147</v>
      </c>
    </row>
    <row r="144" spans="1:13" x14ac:dyDescent="0.3">
      <c r="A144" s="84" t="s">
        <v>41</v>
      </c>
      <c r="B144" s="61" t="s">
        <v>182</v>
      </c>
      <c r="C144" s="61" t="s">
        <v>314</v>
      </c>
      <c r="D144" s="84" t="s">
        <v>334</v>
      </c>
      <c r="E144" s="61" t="e">
        <f>#REF!</f>
        <v>#REF!</v>
      </c>
      <c r="F144" s="61"/>
      <c r="G144" s="61">
        <v>1999</v>
      </c>
      <c r="H144" s="62">
        <v>90.750000000000014</v>
      </c>
      <c r="I144" s="63" t="e">
        <f>#REF!</f>
        <v>#REF!</v>
      </c>
      <c r="K144" s="12"/>
      <c r="M144" s="17">
        <v>130.92857142857147</v>
      </c>
    </row>
    <row r="145" spans="1:13" x14ac:dyDescent="0.3">
      <c r="A145" s="84" t="s">
        <v>41</v>
      </c>
      <c r="B145" s="61" t="s">
        <v>182</v>
      </c>
      <c r="C145" s="61" t="s">
        <v>314</v>
      </c>
      <c r="D145" s="84" t="s">
        <v>335</v>
      </c>
      <c r="E145" s="61" t="e">
        <f>#REF!</f>
        <v>#REF!</v>
      </c>
      <c r="F145" s="61"/>
      <c r="G145" s="61">
        <v>2007</v>
      </c>
      <c r="H145" s="62">
        <v>35.200000000000003</v>
      </c>
      <c r="I145" s="63" t="e">
        <f>#REF!</f>
        <v>#REF!</v>
      </c>
      <c r="K145" s="12"/>
      <c r="M145" s="17">
        <v>51.571428571428577</v>
      </c>
    </row>
    <row r="146" spans="1:13" x14ac:dyDescent="0.3">
      <c r="A146" s="84" t="s">
        <v>41</v>
      </c>
      <c r="B146" s="61" t="s">
        <v>182</v>
      </c>
      <c r="C146" s="61" t="s">
        <v>314</v>
      </c>
      <c r="D146" s="84" t="s">
        <v>335</v>
      </c>
      <c r="E146" s="61" t="e">
        <f>#REF!</f>
        <v>#REF!</v>
      </c>
      <c r="F146" s="61"/>
      <c r="G146" s="61">
        <v>2006</v>
      </c>
      <c r="H146" s="62">
        <v>44.33</v>
      </c>
      <c r="I146" s="63" t="e">
        <f>#REF!</f>
        <v>#REF!</v>
      </c>
      <c r="K146" s="12"/>
      <c r="M146" s="17">
        <v>64.614285714285714</v>
      </c>
    </row>
    <row r="147" spans="1:13" x14ac:dyDescent="0.3">
      <c r="A147" s="84" t="s">
        <v>41</v>
      </c>
      <c r="B147" s="61" t="s">
        <v>182</v>
      </c>
      <c r="C147" s="61" t="s">
        <v>314</v>
      </c>
      <c r="D147" s="84" t="s">
        <v>335</v>
      </c>
      <c r="E147" s="61" t="e">
        <f>#REF!</f>
        <v>#REF!</v>
      </c>
      <c r="F147" s="61"/>
      <c r="G147" s="61">
        <v>2003</v>
      </c>
      <c r="H147" s="62">
        <v>47.63</v>
      </c>
      <c r="I147" s="63" t="e">
        <f>#REF!</f>
        <v>#REF!</v>
      </c>
      <c r="K147" s="12"/>
      <c r="M147" s="17">
        <v>69.328571428571436</v>
      </c>
    </row>
    <row r="148" spans="1:13" x14ac:dyDescent="0.3">
      <c r="A148" s="84" t="s">
        <v>41</v>
      </c>
      <c r="B148" s="61" t="s">
        <v>182</v>
      </c>
      <c r="C148" s="61" t="s">
        <v>314</v>
      </c>
      <c r="D148" s="84" t="s">
        <v>336</v>
      </c>
      <c r="E148" s="61" t="e">
        <f>#REF!</f>
        <v>#REF!</v>
      </c>
      <c r="F148" s="61"/>
      <c r="G148" s="61">
        <v>2006</v>
      </c>
      <c r="H148" s="62">
        <v>669.13</v>
      </c>
      <c r="I148" s="63" t="e">
        <f>#REF!</f>
        <v>#REF!</v>
      </c>
      <c r="K148" s="12"/>
      <c r="M148" s="17">
        <v>957.18571428571431</v>
      </c>
    </row>
    <row r="149" spans="1:13" x14ac:dyDescent="0.3">
      <c r="A149" s="84" t="s">
        <v>41</v>
      </c>
      <c r="B149" s="61" t="s">
        <v>182</v>
      </c>
      <c r="C149" s="61" t="s">
        <v>314</v>
      </c>
      <c r="D149" s="84" t="s">
        <v>336</v>
      </c>
      <c r="E149" s="61" t="e">
        <f>#REF!</f>
        <v>#REF!</v>
      </c>
      <c r="F149" s="61"/>
      <c r="G149" s="61">
        <v>2000</v>
      </c>
      <c r="H149" s="62">
        <v>1758.9</v>
      </c>
      <c r="I149" s="63" t="e">
        <f>#REF!</f>
        <v>#REF!</v>
      </c>
      <c r="K149" s="12"/>
      <c r="M149" s="17">
        <v>2514.0000000000005</v>
      </c>
    </row>
    <row r="150" spans="1:13" x14ac:dyDescent="0.3">
      <c r="A150" s="84" t="s">
        <v>41</v>
      </c>
      <c r="B150" s="61" t="s">
        <v>182</v>
      </c>
      <c r="C150" s="61" t="s">
        <v>314</v>
      </c>
      <c r="D150" s="84" t="s">
        <v>337</v>
      </c>
      <c r="E150" s="61" t="e">
        <f>#REF!</f>
        <v>#REF!</v>
      </c>
      <c r="F150" s="61"/>
      <c r="G150" s="61">
        <v>2001</v>
      </c>
      <c r="H150" s="62">
        <v>487.3</v>
      </c>
      <c r="I150" s="63" t="e">
        <f>#REF!</f>
        <v>#REF!</v>
      </c>
      <c r="K150" s="12"/>
      <c r="M150" s="17">
        <v>697.42857142857144</v>
      </c>
    </row>
    <row r="151" spans="1:13" x14ac:dyDescent="0.3">
      <c r="A151" s="84" t="s">
        <v>41</v>
      </c>
      <c r="B151" s="61" t="s">
        <v>182</v>
      </c>
      <c r="C151" s="61" t="s">
        <v>314</v>
      </c>
      <c r="D151" s="84" t="s">
        <v>337</v>
      </c>
      <c r="E151" s="61" t="e">
        <f>#REF!</f>
        <v>#REF!</v>
      </c>
      <c r="F151" s="61"/>
      <c r="G151" s="61">
        <v>1997</v>
      </c>
      <c r="H151" s="62">
        <v>464.20000000000005</v>
      </c>
      <c r="I151" s="63" t="e">
        <f>#REF!</f>
        <v>#REF!</v>
      </c>
      <c r="K151" s="12"/>
      <c r="M151" s="17">
        <v>664.42857142857156</v>
      </c>
    </row>
    <row r="152" spans="1:13" x14ac:dyDescent="0.3">
      <c r="A152" s="84" t="s">
        <v>41</v>
      </c>
      <c r="B152" s="61" t="s">
        <v>182</v>
      </c>
      <c r="C152" s="61" t="s">
        <v>314</v>
      </c>
      <c r="D152" s="84" t="s">
        <v>337</v>
      </c>
      <c r="E152" s="61" t="e">
        <f>#REF!</f>
        <v>#REF!</v>
      </c>
      <c r="F152" s="61"/>
      <c r="G152" s="61">
        <v>1988</v>
      </c>
      <c r="H152" s="62">
        <v>447.70000000000005</v>
      </c>
      <c r="I152" s="63" t="e">
        <f>#REF!</f>
        <v>#REF!</v>
      </c>
      <c r="K152" s="12"/>
      <c r="M152" s="17">
        <v>640.85714285714289</v>
      </c>
    </row>
    <row r="153" spans="1:13" x14ac:dyDescent="0.3">
      <c r="A153" s="84" t="s">
        <v>41</v>
      </c>
      <c r="B153" s="61" t="s">
        <v>182</v>
      </c>
      <c r="C153" s="61" t="s">
        <v>314</v>
      </c>
      <c r="D153" s="84" t="s">
        <v>338</v>
      </c>
      <c r="E153" s="61" t="e">
        <f>#REF!</f>
        <v>#REF!</v>
      </c>
      <c r="F153" s="61"/>
      <c r="G153" s="61">
        <v>2005</v>
      </c>
      <c r="H153" s="62">
        <v>130.46</v>
      </c>
      <c r="I153" s="63" t="e">
        <f>#REF!</f>
        <v>#REF!</v>
      </c>
      <c r="K153" s="12"/>
      <c r="M153" s="17">
        <v>187.6571428571429</v>
      </c>
    </row>
    <row r="154" spans="1:13" x14ac:dyDescent="0.3">
      <c r="A154" s="84" t="s">
        <v>41</v>
      </c>
      <c r="B154" s="61" t="s">
        <v>182</v>
      </c>
      <c r="C154" s="61" t="s">
        <v>314</v>
      </c>
      <c r="D154" s="84" t="s">
        <v>338</v>
      </c>
      <c r="E154" s="61" t="e">
        <f>#REF!</f>
        <v>#REF!</v>
      </c>
      <c r="F154" s="61"/>
      <c r="G154" s="61">
        <v>2007</v>
      </c>
      <c r="H154" s="62">
        <v>90.750000000000014</v>
      </c>
      <c r="I154" s="63" t="e">
        <f>#REF!</f>
        <v>#REF!</v>
      </c>
      <c r="K154" s="12"/>
      <c r="M154" s="17">
        <v>130.92857142857147</v>
      </c>
    </row>
    <row r="155" spans="1:13" x14ac:dyDescent="0.3">
      <c r="A155" s="84" t="s">
        <v>41</v>
      </c>
      <c r="B155" s="61" t="s">
        <v>182</v>
      </c>
      <c r="C155" s="61" t="s">
        <v>314</v>
      </c>
      <c r="D155" s="84" t="s">
        <v>339</v>
      </c>
      <c r="E155" s="61" t="e">
        <f>#REF!</f>
        <v>#REF!</v>
      </c>
      <c r="F155" s="61"/>
      <c r="G155" s="61">
        <v>2004</v>
      </c>
      <c r="H155" s="62">
        <v>363.00000000000006</v>
      </c>
      <c r="I155" s="63" t="e">
        <f>#REF!</f>
        <v>#REF!</v>
      </c>
      <c r="K155" s="12"/>
      <c r="M155" s="17">
        <v>519.85714285714289</v>
      </c>
    </row>
    <row r="156" spans="1:13" x14ac:dyDescent="0.3">
      <c r="A156" s="84" t="s">
        <v>41</v>
      </c>
      <c r="B156" s="61" t="s">
        <v>182</v>
      </c>
      <c r="C156" s="61" t="s">
        <v>314</v>
      </c>
      <c r="D156" s="84" t="s">
        <v>339</v>
      </c>
      <c r="E156" s="61" t="e">
        <f>#REF!</f>
        <v>#REF!</v>
      </c>
      <c r="F156" s="61"/>
      <c r="G156" s="61">
        <v>1998</v>
      </c>
      <c r="H156" s="62">
        <v>414.70000000000005</v>
      </c>
      <c r="I156" s="63" t="e">
        <f>#REF!</f>
        <v>#REF!</v>
      </c>
      <c r="K156" s="12"/>
      <c r="M156" s="17">
        <v>593.71428571428578</v>
      </c>
    </row>
    <row r="157" spans="1:13" x14ac:dyDescent="0.3">
      <c r="A157" s="84" t="s">
        <v>41</v>
      </c>
      <c r="B157" s="61" t="s">
        <v>182</v>
      </c>
      <c r="C157" s="61" t="s">
        <v>314</v>
      </c>
      <c r="D157" s="84" t="s">
        <v>353</v>
      </c>
      <c r="E157" s="61" t="e">
        <f>#REF!</f>
        <v>#REF!</v>
      </c>
      <c r="F157" s="61"/>
      <c r="G157" s="61">
        <v>2006</v>
      </c>
      <c r="H157" s="62">
        <v>82.83</v>
      </c>
      <c r="I157" s="63" t="e">
        <f>#REF!</f>
        <v>#REF!</v>
      </c>
      <c r="K157" s="12"/>
      <c r="M157" s="17">
        <v>119.61428571428573</v>
      </c>
    </row>
    <row r="158" spans="1:13" x14ac:dyDescent="0.3">
      <c r="A158" s="84" t="s">
        <v>41</v>
      </c>
      <c r="B158" s="61" t="s">
        <v>182</v>
      </c>
      <c r="C158" s="61" t="s">
        <v>314</v>
      </c>
      <c r="D158" s="84" t="s">
        <v>353</v>
      </c>
      <c r="E158" s="61" t="e">
        <f>#REF!</f>
        <v>#REF!</v>
      </c>
      <c r="F158" s="61"/>
      <c r="G158" s="61">
        <v>1995</v>
      </c>
      <c r="H158" s="62">
        <v>141.9</v>
      </c>
      <c r="I158" s="63" t="e">
        <f>#REF!</f>
        <v>#REF!</v>
      </c>
      <c r="K158" s="12"/>
      <c r="M158" s="17">
        <v>204.00000000000003</v>
      </c>
    </row>
    <row r="159" spans="1:13" x14ac:dyDescent="0.3">
      <c r="A159" s="84" t="s">
        <v>41</v>
      </c>
      <c r="B159" s="61" t="s">
        <v>182</v>
      </c>
      <c r="C159" s="61" t="s">
        <v>314</v>
      </c>
      <c r="D159" s="84" t="s">
        <v>365</v>
      </c>
      <c r="E159" s="61" t="e">
        <f>#REF!</f>
        <v>#REF!</v>
      </c>
      <c r="F159" s="61"/>
      <c r="G159" s="61">
        <v>2007</v>
      </c>
      <c r="H159" s="62">
        <v>85.140000000000015</v>
      </c>
      <c r="I159" s="63" t="e">
        <f>#REF!</f>
        <v>#REF!</v>
      </c>
      <c r="K159" s="12"/>
      <c r="M159" s="17">
        <v>122.91428571428575</v>
      </c>
    </row>
    <row r="160" spans="1:13" x14ac:dyDescent="0.3">
      <c r="A160" s="84" t="s">
        <v>41</v>
      </c>
      <c r="B160" s="61" t="s">
        <v>182</v>
      </c>
      <c r="C160" s="61" t="s">
        <v>314</v>
      </c>
      <c r="D160" s="84" t="s">
        <v>365</v>
      </c>
      <c r="E160" s="61" t="e">
        <f>#REF!</f>
        <v>#REF!</v>
      </c>
      <c r="F160" s="61"/>
      <c r="G160" s="61">
        <v>1990</v>
      </c>
      <c r="H160" s="62">
        <v>145.20000000000002</v>
      </c>
      <c r="I160" s="63" t="e">
        <f>#REF!</f>
        <v>#REF!</v>
      </c>
      <c r="K160" s="12"/>
      <c r="M160" s="17">
        <v>208.71428571428575</v>
      </c>
    </row>
    <row r="161" spans="1:13" x14ac:dyDescent="0.3">
      <c r="A161" s="84" t="s">
        <v>159</v>
      </c>
      <c r="B161" s="61" t="s">
        <v>182</v>
      </c>
      <c r="C161" s="61" t="s">
        <v>314</v>
      </c>
      <c r="D161" s="84" t="s">
        <v>340</v>
      </c>
      <c r="E161" s="61" t="e">
        <f>#REF!</f>
        <v>#REF!</v>
      </c>
      <c r="F161" s="61"/>
      <c r="G161" s="61">
        <v>2009</v>
      </c>
      <c r="H161" s="62">
        <v>30.360000000000003</v>
      </c>
      <c r="I161" s="63" t="e">
        <f>#REF!</f>
        <v>#REF!</v>
      </c>
      <c r="K161" s="12"/>
      <c r="M161" s="17">
        <v>44.657142857142865</v>
      </c>
    </row>
    <row r="162" spans="1:13" x14ac:dyDescent="0.3">
      <c r="A162" s="84" t="s">
        <v>39</v>
      </c>
      <c r="B162" s="61" t="s">
        <v>182</v>
      </c>
      <c r="C162" s="61" t="s">
        <v>314</v>
      </c>
      <c r="D162" s="84" t="s">
        <v>341</v>
      </c>
      <c r="E162" s="61" t="e">
        <f>#REF!</f>
        <v>#REF!</v>
      </c>
      <c r="F162" s="61"/>
      <c r="G162" s="61">
        <v>2003</v>
      </c>
      <c r="H162" s="62">
        <v>181.50000000000003</v>
      </c>
      <c r="I162" s="63" t="e">
        <f>#REF!</f>
        <v>#REF!</v>
      </c>
      <c r="K162" s="12"/>
      <c r="M162" s="17">
        <v>260.57142857142861</v>
      </c>
    </row>
    <row r="163" spans="1:13" x14ac:dyDescent="0.3">
      <c r="A163" s="84" t="s">
        <v>39</v>
      </c>
      <c r="B163" s="61" t="s">
        <v>182</v>
      </c>
      <c r="C163" s="61" t="s">
        <v>314</v>
      </c>
      <c r="D163" s="84" t="s">
        <v>342</v>
      </c>
      <c r="E163" s="61" t="e">
        <f>#REF!</f>
        <v>#REF!</v>
      </c>
      <c r="F163" s="61"/>
      <c r="G163" s="61">
        <v>2008</v>
      </c>
      <c r="H163" s="62">
        <v>29.59</v>
      </c>
      <c r="I163" s="63" t="e">
        <f>#REF!</f>
        <v>#REF!</v>
      </c>
      <c r="K163" s="12"/>
      <c r="M163" s="17">
        <v>43.557142857142857</v>
      </c>
    </row>
    <row r="164" spans="1:13" x14ac:dyDescent="0.3">
      <c r="A164" s="84" t="s">
        <v>39</v>
      </c>
      <c r="B164" s="61" t="s">
        <v>182</v>
      </c>
      <c r="C164" s="61" t="s">
        <v>314</v>
      </c>
      <c r="D164" s="84" t="s">
        <v>343</v>
      </c>
      <c r="E164" s="61" t="e">
        <f>#REF!</f>
        <v>#REF!</v>
      </c>
      <c r="F164" s="61"/>
      <c r="G164" s="61">
        <v>2009</v>
      </c>
      <c r="H164" s="62">
        <v>3404.5000000000005</v>
      </c>
      <c r="I164" s="63" t="e">
        <f>#REF!</f>
        <v>#REF!</v>
      </c>
      <c r="K164" s="12"/>
      <c r="M164" s="17">
        <v>4864.857142857144</v>
      </c>
    </row>
    <row r="165" spans="1:13" x14ac:dyDescent="0.3">
      <c r="A165" s="84" t="s">
        <v>165</v>
      </c>
      <c r="B165" s="61" t="s">
        <v>182</v>
      </c>
      <c r="C165" s="61" t="s">
        <v>314</v>
      </c>
      <c r="D165" s="84" t="s">
        <v>344</v>
      </c>
      <c r="E165" s="61" t="e">
        <f>#REF!</f>
        <v>#REF!</v>
      </c>
      <c r="F165" s="61"/>
      <c r="G165" s="61">
        <v>2008</v>
      </c>
      <c r="H165" s="62">
        <v>375.1</v>
      </c>
      <c r="I165" s="63" t="e">
        <f>#REF!</f>
        <v>#REF!</v>
      </c>
      <c r="K165" s="12"/>
      <c r="M165" s="17">
        <v>537.14285714285722</v>
      </c>
    </row>
    <row r="166" spans="1:13" x14ac:dyDescent="0.3">
      <c r="A166" s="84" t="s">
        <v>165</v>
      </c>
      <c r="B166" s="61" t="s">
        <v>182</v>
      </c>
      <c r="C166" s="61" t="s">
        <v>314</v>
      </c>
      <c r="D166" s="84" t="s">
        <v>345</v>
      </c>
      <c r="E166" s="61" t="e">
        <f>#REF!</f>
        <v>#REF!</v>
      </c>
      <c r="F166" s="61"/>
      <c r="G166" s="61">
        <v>2006</v>
      </c>
      <c r="H166" s="62">
        <v>27.060000000000002</v>
      </c>
      <c r="I166" s="63" t="e">
        <f>#REF!</f>
        <v>#REF!</v>
      </c>
      <c r="K166" s="12"/>
      <c r="M166" s="17">
        <v>39.942857142857143</v>
      </c>
    </row>
    <row r="167" spans="1:13" x14ac:dyDescent="0.3">
      <c r="A167" s="84" t="s">
        <v>43</v>
      </c>
      <c r="B167" s="61" t="s">
        <v>182</v>
      </c>
      <c r="C167" s="61" t="s">
        <v>314</v>
      </c>
      <c r="D167" s="84" t="s">
        <v>346</v>
      </c>
      <c r="E167" s="61" t="e">
        <f>#REF!</f>
        <v>#REF!</v>
      </c>
      <c r="F167" s="61"/>
      <c r="G167" s="61">
        <v>1999</v>
      </c>
      <c r="H167" s="62">
        <v>37.510000000000005</v>
      </c>
      <c r="I167" s="63" t="e">
        <f>#REF!</f>
        <v>#REF!</v>
      </c>
      <c r="K167" s="12"/>
      <c r="M167" s="17">
        <v>54.871428571428581</v>
      </c>
    </row>
    <row r="168" spans="1:13" x14ac:dyDescent="0.3">
      <c r="A168" s="84" t="s">
        <v>43</v>
      </c>
      <c r="B168" s="61" t="s">
        <v>182</v>
      </c>
      <c r="C168" s="61" t="s">
        <v>314</v>
      </c>
      <c r="D168" s="84" t="s">
        <v>347</v>
      </c>
      <c r="E168" s="61" t="e">
        <f>#REF!</f>
        <v>#REF!</v>
      </c>
      <c r="F168" s="61"/>
      <c r="G168" s="61">
        <v>2007</v>
      </c>
      <c r="H168" s="62">
        <v>22.44</v>
      </c>
      <c r="I168" s="63" t="e">
        <f>#REF!</f>
        <v>#REF!</v>
      </c>
      <c r="K168" s="12"/>
      <c r="M168" s="17">
        <v>33.342857142857142</v>
      </c>
    </row>
    <row r="169" spans="1:13" x14ac:dyDescent="0.3">
      <c r="A169" s="84" t="s">
        <v>48</v>
      </c>
      <c r="B169" s="61" t="s">
        <v>182</v>
      </c>
      <c r="C169" s="61" t="s">
        <v>314</v>
      </c>
      <c r="D169" s="84" t="s">
        <v>348</v>
      </c>
      <c r="E169" s="61" t="e">
        <f>#REF!</f>
        <v>#REF!</v>
      </c>
      <c r="F169" s="61"/>
      <c r="G169" s="61">
        <v>2007</v>
      </c>
      <c r="H169" s="62">
        <v>35.75</v>
      </c>
      <c r="I169" s="63" t="e">
        <f>#REF!</f>
        <v>#REF!</v>
      </c>
      <c r="K169" s="12"/>
      <c r="M169" s="17">
        <v>52.357142857142861</v>
      </c>
    </row>
    <row r="170" spans="1:13" x14ac:dyDescent="0.3">
      <c r="A170" s="84" t="s">
        <v>48</v>
      </c>
      <c r="B170" s="61" t="s">
        <v>182</v>
      </c>
      <c r="C170" s="61" t="s">
        <v>314</v>
      </c>
      <c r="D170" s="84" t="s">
        <v>349</v>
      </c>
      <c r="E170" s="61" t="e">
        <f>#REF!</f>
        <v>#REF!</v>
      </c>
      <c r="F170" s="61"/>
      <c r="G170" s="61">
        <v>2006</v>
      </c>
      <c r="H170" s="62">
        <v>26.180000000000003</v>
      </c>
      <c r="I170" s="63" t="e">
        <f>#REF!</f>
        <v>#REF!</v>
      </c>
      <c r="K170" s="12"/>
      <c r="M170" s="17">
        <v>38.68571428571429</v>
      </c>
    </row>
    <row r="171" spans="1:13" x14ac:dyDescent="0.3">
      <c r="A171" s="84" t="s">
        <v>48</v>
      </c>
      <c r="B171" s="61" t="s">
        <v>182</v>
      </c>
      <c r="C171" s="61" t="s">
        <v>314</v>
      </c>
      <c r="D171" s="84" t="s">
        <v>350</v>
      </c>
      <c r="E171" s="61" t="e">
        <f>#REF!</f>
        <v>#REF!</v>
      </c>
      <c r="F171" s="61"/>
      <c r="G171" s="61">
        <v>2006</v>
      </c>
      <c r="H171" s="62">
        <v>38.610000000000007</v>
      </c>
      <c r="I171" s="63" t="e">
        <f>#REF!</f>
        <v>#REF!</v>
      </c>
      <c r="K171" s="12"/>
      <c r="M171" s="17">
        <v>56.442857142857157</v>
      </c>
    </row>
    <row r="172" spans="1:13" x14ac:dyDescent="0.3">
      <c r="A172" s="84" t="s">
        <v>48</v>
      </c>
      <c r="B172" s="61" t="s">
        <v>182</v>
      </c>
      <c r="C172" s="61" t="s">
        <v>314</v>
      </c>
      <c r="D172" s="84" t="s">
        <v>351</v>
      </c>
      <c r="E172" s="61" t="e">
        <f>#REF!</f>
        <v>#REF!</v>
      </c>
      <c r="F172" s="61"/>
      <c r="G172" s="61">
        <v>2007</v>
      </c>
      <c r="H172" s="62">
        <v>16.5</v>
      </c>
      <c r="I172" s="63" t="e">
        <f>#REF!</f>
        <v>#REF!</v>
      </c>
      <c r="K172" s="12"/>
      <c r="M172" s="17">
        <v>24.857142857142858</v>
      </c>
    </row>
    <row r="173" spans="1:13" x14ac:dyDescent="0.3">
      <c r="A173" s="65"/>
      <c r="B173" s="65"/>
      <c r="C173" s="65"/>
      <c r="D173" s="65"/>
      <c r="E173" s="65"/>
      <c r="F173" s="65"/>
      <c r="G173" s="65"/>
      <c r="H173" s="67"/>
      <c r="I173" s="68"/>
      <c r="K173" s="12"/>
    </row>
    <row r="174" spans="1:13" hidden="1" x14ac:dyDescent="0.3">
      <c r="A174" s="167" t="s">
        <v>175</v>
      </c>
      <c r="B174" s="167"/>
      <c r="C174" s="167"/>
      <c r="D174" s="167"/>
      <c r="E174" s="167"/>
      <c r="F174" s="167"/>
      <c r="G174" s="167"/>
      <c r="H174" s="167"/>
      <c r="I174" s="167"/>
      <c r="K174"/>
    </row>
    <row r="175" spans="1:13" hidden="1" x14ac:dyDescent="0.3">
      <c r="A175" s="167"/>
      <c r="B175" s="167"/>
      <c r="C175" s="167"/>
      <c r="D175" s="167"/>
      <c r="E175" s="167"/>
      <c r="F175" s="167"/>
      <c r="G175" s="167"/>
      <c r="H175" s="167"/>
      <c r="I175" s="167"/>
      <c r="K175"/>
    </row>
    <row r="176" spans="1:13" hidden="1" x14ac:dyDescent="0.3">
      <c r="A176" s="65" t="s">
        <v>176</v>
      </c>
      <c r="B176" s="65" t="s">
        <v>182</v>
      </c>
      <c r="C176" s="65"/>
      <c r="D176" s="65" t="s">
        <v>173</v>
      </c>
      <c r="E176" s="65">
        <v>2012</v>
      </c>
      <c r="F176" s="65">
        <v>2012</v>
      </c>
      <c r="G176" s="65">
        <v>2012</v>
      </c>
      <c r="H176" s="67"/>
      <c r="I176" s="68"/>
      <c r="K176" s="12"/>
    </row>
    <row r="177" spans="1:11" hidden="1" x14ac:dyDescent="0.3">
      <c r="A177" s="65" t="s">
        <v>41</v>
      </c>
      <c r="B177" s="65" t="s">
        <v>182</v>
      </c>
      <c r="C177" s="65"/>
      <c r="D177" s="65" t="s">
        <v>151</v>
      </c>
      <c r="E177" s="65">
        <v>2012</v>
      </c>
      <c r="F177" s="65">
        <v>2012</v>
      </c>
      <c r="G177" s="65">
        <v>2012</v>
      </c>
      <c r="H177" s="67"/>
      <c r="I177" s="68"/>
      <c r="K177" s="12"/>
    </row>
    <row r="178" spans="1:11" hidden="1" x14ac:dyDescent="0.3">
      <c r="A178" s="65" t="s">
        <v>127</v>
      </c>
      <c r="B178" s="65" t="s">
        <v>182</v>
      </c>
      <c r="C178" s="65"/>
      <c r="D178" s="65" t="s">
        <v>136</v>
      </c>
      <c r="E178" s="65">
        <v>2012</v>
      </c>
      <c r="F178" s="65">
        <v>2012</v>
      </c>
      <c r="G178" s="65">
        <v>2012</v>
      </c>
      <c r="H178" s="67"/>
      <c r="I178" s="68"/>
      <c r="K178" s="12"/>
    </row>
    <row r="179" spans="1:11" ht="15" hidden="1" customHeight="1" x14ac:dyDescent="0.3">
      <c r="A179" s="65" t="s">
        <v>127</v>
      </c>
      <c r="B179" s="65" t="s">
        <v>182</v>
      </c>
      <c r="C179" s="65"/>
      <c r="D179" s="65" t="s">
        <v>139</v>
      </c>
      <c r="E179" s="65">
        <v>2012</v>
      </c>
      <c r="F179" s="65">
        <v>2012</v>
      </c>
      <c r="G179" s="65">
        <v>2012</v>
      </c>
      <c r="H179" s="67"/>
      <c r="I179" s="68"/>
      <c r="K179" s="12"/>
    </row>
    <row r="180" spans="1:11" hidden="1" x14ac:dyDescent="0.3">
      <c r="A180" s="65" t="s">
        <v>41</v>
      </c>
      <c r="B180" s="65" t="s">
        <v>182</v>
      </c>
      <c r="C180" s="65"/>
      <c r="D180" s="65" t="s">
        <v>177</v>
      </c>
      <c r="E180" s="65">
        <v>2012</v>
      </c>
      <c r="F180" s="65">
        <v>2012</v>
      </c>
      <c r="G180" s="65">
        <v>2012</v>
      </c>
      <c r="H180" s="67"/>
      <c r="I180" s="68"/>
      <c r="K180" s="12"/>
    </row>
    <row r="181" spans="1:11" hidden="1" x14ac:dyDescent="0.3">
      <c r="A181" s="65"/>
      <c r="B181" s="65"/>
      <c r="C181" s="65"/>
      <c r="D181" s="65"/>
      <c r="E181" s="65"/>
      <c r="F181" s="65"/>
      <c r="G181" s="67"/>
      <c r="H181" s="65"/>
      <c r="I181" s="68"/>
    </row>
    <row r="182" spans="1:11" x14ac:dyDescent="0.3">
      <c r="A182" s="65"/>
      <c r="B182" s="65"/>
      <c r="C182" s="65"/>
      <c r="D182" s="65"/>
      <c r="E182" s="65"/>
      <c r="F182" s="65"/>
      <c r="G182" s="67"/>
      <c r="H182" s="65"/>
      <c r="I182" s="68"/>
    </row>
    <row r="183" spans="1:11" x14ac:dyDescent="0.3">
      <c r="A183" s="165" t="s">
        <v>370</v>
      </c>
      <c r="B183" s="165"/>
      <c r="C183" s="165"/>
      <c r="D183" s="165"/>
      <c r="E183" s="165"/>
      <c r="F183" s="165"/>
      <c r="G183" s="165"/>
      <c r="H183" s="165"/>
      <c r="I183" s="165"/>
    </row>
    <row r="184" spans="1:11" x14ac:dyDescent="0.3">
      <c r="A184" s="165"/>
      <c r="B184" s="165"/>
      <c r="C184" s="165"/>
      <c r="D184" s="165"/>
      <c r="E184" s="165"/>
      <c r="F184" s="165"/>
      <c r="G184" s="165"/>
      <c r="H184" s="165"/>
      <c r="I184" s="165"/>
    </row>
    <row r="185" spans="1:11" x14ac:dyDescent="0.3">
      <c r="A185" s="84" t="s">
        <v>376</v>
      </c>
      <c r="B185" s="61" t="s">
        <v>377</v>
      </c>
      <c r="C185" s="61" t="s">
        <v>314</v>
      </c>
      <c r="D185" s="84" t="s">
        <v>375</v>
      </c>
      <c r="E185" s="61"/>
      <c r="F185" s="69" t="s">
        <v>269</v>
      </c>
      <c r="G185" s="71">
        <v>16.47</v>
      </c>
      <c r="H185" s="61"/>
      <c r="I185" s="94" t="e">
        <f>#REF!</f>
        <v>#REF!</v>
      </c>
    </row>
    <row r="186" spans="1:11" x14ac:dyDescent="0.3">
      <c r="A186" s="84" t="s">
        <v>372</v>
      </c>
      <c r="B186" s="61" t="s">
        <v>377</v>
      </c>
      <c r="C186" s="61" t="s">
        <v>314</v>
      </c>
      <c r="D186" s="84" t="s">
        <v>375</v>
      </c>
      <c r="E186" s="61"/>
      <c r="F186" s="69" t="s">
        <v>269</v>
      </c>
      <c r="G186" s="71">
        <v>27.06</v>
      </c>
      <c r="H186" s="61"/>
      <c r="I186" s="94" t="e">
        <f>#REF!</f>
        <v>#REF!</v>
      </c>
    </row>
    <row r="187" spans="1:11" x14ac:dyDescent="0.3">
      <c r="A187" s="84" t="s">
        <v>372</v>
      </c>
      <c r="B187" s="61" t="s">
        <v>377</v>
      </c>
      <c r="C187" s="61" t="s">
        <v>315</v>
      </c>
      <c r="D187" s="84" t="s">
        <v>375</v>
      </c>
      <c r="E187" s="61"/>
      <c r="F187" s="69" t="s">
        <v>269</v>
      </c>
      <c r="G187" s="71">
        <v>33.75</v>
      </c>
      <c r="H187" s="61"/>
      <c r="I187" s="94" t="e">
        <f>#REF!</f>
        <v>#REF!</v>
      </c>
    </row>
    <row r="188" spans="1:11" x14ac:dyDescent="0.3">
      <c r="A188" s="84" t="s">
        <v>373</v>
      </c>
      <c r="B188" s="61" t="s">
        <v>377</v>
      </c>
      <c r="C188" s="61" t="s">
        <v>314</v>
      </c>
      <c r="D188" s="84" t="s">
        <v>375</v>
      </c>
      <c r="E188" s="61"/>
      <c r="F188" s="69" t="s">
        <v>269</v>
      </c>
      <c r="G188" s="71">
        <v>41.25</v>
      </c>
      <c r="H188" s="61"/>
      <c r="I188" s="94" t="e">
        <f>#REF!</f>
        <v>#REF!</v>
      </c>
    </row>
    <row r="189" spans="1:11" x14ac:dyDescent="0.3">
      <c r="A189" s="65"/>
      <c r="B189" s="65"/>
      <c r="C189" s="65"/>
      <c r="D189" s="65"/>
      <c r="E189" s="65"/>
      <c r="F189" s="65"/>
      <c r="G189" s="67"/>
      <c r="H189" s="65"/>
      <c r="I189" s="68"/>
    </row>
    <row r="190" spans="1:11" x14ac:dyDescent="0.3">
      <c r="A190" s="65"/>
      <c r="B190" s="65"/>
      <c r="C190" s="65"/>
      <c r="D190" s="65"/>
      <c r="E190" s="65"/>
      <c r="F190" s="65"/>
      <c r="G190" s="65"/>
      <c r="H190" s="65"/>
      <c r="I190" s="68"/>
    </row>
    <row r="191" spans="1:11" ht="15" customHeight="1" x14ac:dyDescent="0.3">
      <c r="A191" s="171" t="s">
        <v>221</v>
      </c>
      <c r="B191" s="171"/>
      <c r="C191" s="171"/>
      <c r="D191" s="171"/>
      <c r="E191" s="171"/>
      <c r="F191" s="171"/>
      <c r="G191" s="171"/>
      <c r="H191" s="171"/>
      <c r="I191" s="171"/>
    </row>
    <row r="192" spans="1:11" ht="15" customHeight="1" x14ac:dyDescent="0.3">
      <c r="A192" s="171"/>
      <c r="B192" s="171"/>
      <c r="C192" s="171"/>
      <c r="D192" s="171"/>
      <c r="E192" s="171"/>
      <c r="F192" s="171"/>
      <c r="G192" s="171"/>
      <c r="H192" s="171"/>
      <c r="I192" s="171"/>
    </row>
    <row r="193" spans="1:15" x14ac:dyDescent="0.3">
      <c r="A193" s="84" t="s">
        <v>245</v>
      </c>
      <c r="B193" s="61"/>
      <c r="C193" s="61" t="s">
        <v>352</v>
      </c>
      <c r="D193" s="84" t="s">
        <v>391</v>
      </c>
      <c r="E193" s="61"/>
      <c r="F193" s="69" t="s">
        <v>269</v>
      </c>
      <c r="G193" s="71">
        <v>16.47</v>
      </c>
      <c r="H193" s="61"/>
      <c r="I193" s="63" t="e">
        <f>#REF!</f>
        <v>#REF!</v>
      </c>
    </row>
    <row r="194" spans="1:15" x14ac:dyDescent="0.3">
      <c r="A194" s="84" t="s">
        <v>208</v>
      </c>
      <c r="B194" s="61"/>
      <c r="C194" s="61" t="s">
        <v>352</v>
      </c>
      <c r="D194" s="84" t="s">
        <v>357</v>
      </c>
      <c r="E194" s="61" t="s">
        <v>225</v>
      </c>
      <c r="F194" s="69" t="s">
        <v>269</v>
      </c>
      <c r="G194" s="71">
        <v>27.06</v>
      </c>
      <c r="H194" s="61"/>
      <c r="I194" s="63" t="e">
        <f>#REF!</f>
        <v>#REF!</v>
      </c>
    </row>
    <row r="195" spans="1:15" x14ac:dyDescent="0.3">
      <c r="A195" s="84" t="s">
        <v>208</v>
      </c>
      <c r="B195" s="61"/>
      <c r="C195" s="61" t="s">
        <v>352</v>
      </c>
      <c r="D195" s="84" t="s">
        <v>358</v>
      </c>
      <c r="E195" s="61" t="s">
        <v>226</v>
      </c>
      <c r="F195" s="69" t="s">
        <v>269</v>
      </c>
      <c r="G195" s="71">
        <v>33.75</v>
      </c>
      <c r="H195" s="61"/>
      <c r="I195" s="63" t="e">
        <f>#REF!</f>
        <v>#REF!</v>
      </c>
    </row>
    <row r="196" spans="1:15" x14ac:dyDescent="0.3">
      <c r="A196" s="84" t="s">
        <v>208</v>
      </c>
      <c r="B196" s="61"/>
      <c r="C196" s="61" t="s">
        <v>352</v>
      </c>
      <c r="D196" s="84" t="s">
        <v>359</v>
      </c>
      <c r="E196" s="61" t="s">
        <v>226</v>
      </c>
      <c r="F196" s="69" t="s">
        <v>269</v>
      </c>
      <c r="G196" s="71">
        <v>41.25</v>
      </c>
      <c r="H196" s="61"/>
      <c r="I196" s="63" t="e">
        <f>#REF!</f>
        <v>#REF!</v>
      </c>
    </row>
    <row r="197" spans="1:15" x14ac:dyDescent="0.3">
      <c r="A197" s="84" t="s">
        <v>208</v>
      </c>
      <c r="B197" s="61"/>
      <c r="C197" s="61" t="s">
        <v>352</v>
      </c>
      <c r="D197" s="84" t="s">
        <v>360</v>
      </c>
      <c r="E197" s="61" t="s">
        <v>227</v>
      </c>
      <c r="F197" s="69" t="s">
        <v>269</v>
      </c>
      <c r="G197" s="71">
        <v>68.75</v>
      </c>
      <c r="H197" s="61"/>
      <c r="I197" s="63" t="e">
        <f>#REF!</f>
        <v>#REF!</v>
      </c>
    </row>
    <row r="198" spans="1:15" x14ac:dyDescent="0.3">
      <c r="A198" s="84" t="s">
        <v>208</v>
      </c>
      <c r="B198" s="61"/>
      <c r="C198" s="61" t="s">
        <v>352</v>
      </c>
      <c r="D198" s="84" t="s">
        <v>361</v>
      </c>
      <c r="E198" s="61" t="s">
        <v>229</v>
      </c>
      <c r="F198" s="69" t="s">
        <v>269</v>
      </c>
      <c r="G198" s="71">
        <v>120</v>
      </c>
      <c r="H198" s="61"/>
      <c r="I198" s="63" t="e">
        <f>#REF!</f>
        <v>#REF!</v>
      </c>
    </row>
    <row r="199" spans="1:15" x14ac:dyDescent="0.3">
      <c r="A199" s="84" t="s">
        <v>215</v>
      </c>
      <c r="B199" s="61"/>
      <c r="C199" s="61" t="s">
        <v>352</v>
      </c>
      <c r="D199" s="84" t="s">
        <v>362</v>
      </c>
      <c r="E199" s="72" t="s">
        <v>228</v>
      </c>
      <c r="F199" s="69" t="s">
        <v>269</v>
      </c>
      <c r="G199" s="71">
        <v>192.31</v>
      </c>
      <c r="H199" s="61"/>
      <c r="I199" s="63" t="e">
        <f>#REF!</f>
        <v>#REF!</v>
      </c>
    </row>
    <row r="200" spans="1:15" x14ac:dyDescent="0.3">
      <c r="A200" s="65"/>
      <c r="B200" s="65"/>
      <c r="C200" s="65"/>
      <c r="D200" s="93"/>
      <c r="E200" s="65"/>
      <c r="F200" s="65"/>
      <c r="G200" s="73"/>
      <c r="H200" s="65"/>
      <c r="I200" s="68"/>
    </row>
    <row r="201" spans="1:15" s="3" customFormat="1" hidden="1" x14ac:dyDescent="0.3">
      <c r="A201" s="12" t="s">
        <v>219</v>
      </c>
      <c r="B201" s="12" t="s">
        <v>222</v>
      </c>
      <c r="C201" s="12"/>
      <c r="D201" s="12" t="s">
        <v>220</v>
      </c>
      <c r="E201" s="12"/>
      <c r="F201" s="12"/>
      <c r="G201" s="17">
        <v>10</v>
      </c>
      <c r="H201" s="12"/>
      <c r="I201" s="36">
        <v>44.004285714285714</v>
      </c>
      <c r="K201" s="17"/>
      <c r="L201"/>
      <c r="M201" s="17"/>
      <c r="N201"/>
      <c r="O201"/>
    </row>
  </sheetData>
  <mergeCells count="18">
    <mergeCell ref="A100:I101"/>
    <mergeCell ref="A104:I105"/>
    <mergeCell ref="A111:I112"/>
    <mergeCell ref="A174:I175"/>
    <mergeCell ref="A191:I192"/>
    <mergeCell ref="A183:I184"/>
    <mergeCell ref="A86:I87"/>
    <mergeCell ref="A2:I2"/>
    <mergeCell ref="A5:I5"/>
    <mergeCell ref="A7:I7"/>
    <mergeCell ref="A9:I9"/>
    <mergeCell ref="A13:I13"/>
    <mergeCell ref="A18:I18"/>
    <mergeCell ref="A23:I23"/>
    <mergeCell ref="A25:I25"/>
    <mergeCell ref="A30:I31"/>
    <mergeCell ref="A50:I51"/>
    <mergeCell ref="A78:I79"/>
  </mergeCells>
  <pageMargins left="0.70866141732283472" right="0.70866141732283472" top="0.74803149606299213" bottom="0.74803149606299213" header="0.31496062992125984" footer="0.31496062992125984"/>
  <pageSetup paperSize="9" scale="55" fitToHeight="0" orientation="portrait" r:id="rId1"/>
  <headerFooter>
    <oddFooter>Page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201"/>
  <sheetViews>
    <sheetView workbookViewId="0">
      <selection activeCell="D195" sqref="D195"/>
    </sheetView>
  </sheetViews>
  <sheetFormatPr defaultColWidth="11.44140625" defaultRowHeight="14.4" x14ac:dyDescent="0.3"/>
  <cols>
    <col min="1" max="1" width="28.6640625" style="12" customWidth="1"/>
    <col min="2" max="3" width="12.6640625" style="12" customWidth="1"/>
    <col min="4" max="4" width="47.6640625" style="12" customWidth="1"/>
    <col min="5" max="5" width="17.33203125" style="12" customWidth="1"/>
    <col min="6" max="6" width="22.6640625" style="12" customWidth="1"/>
    <col min="7" max="7" width="11.44140625" style="12" hidden="1" customWidth="1"/>
    <col min="8" max="8" width="15.33203125" style="12" hidden="1" customWidth="1"/>
    <col min="9" max="9" width="16.5546875" style="36" customWidth="1"/>
    <col min="10" max="10" width="11.44140625" style="3"/>
    <col min="11" max="11" width="16.5546875" style="17" hidden="1" customWidth="1"/>
    <col min="12" max="12" width="0" hidden="1" customWidth="1"/>
    <col min="13" max="13" width="16.5546875" style="17" hidden="1" customWidth="1"/>
    <col min="15" max="15" width="25.6640625" style="44" customWidth="1"/>
  </cols>
  <sheetData>
    <row r="1" spans="1:16" ht="20.25" customHeight="1" x14ac:dyDescent="0.3"/>
    <row r="2" spans="1:16" ht="45" customHeight="1" x14ac:dyDescent="0.3">
      <c r="A2" s="154"/>
      <c r="B2" s="154"/>
      <c r="C2" s="154"/>
      <c r="D2" s="154"/>
      <c r="E2" s="154"/>
      <c r="F2" s="154"/>
      <c r="G2" s="154"/>
      <c r="H2" s="154"/>
      <c r="I2" s="154"/>
      <c r="K2"/>
      <c r="M2" s="12"/>
      <c r="O2"/>
    </row>
    <row r="3" spans="1:16" ht="15" customHeight="1" x14ac:dyDescent="0.3">
      <c r="A3" s="49" t="s">
        <v>244</v>
      </c>
      <c r="B3" s="42"/>
      <c r="C3" s="42"/>
      <c r="D3" s="42"/>
      <c r="E3" s="42"/>
      <c r="F3" s="42"/>
      <c r="G3" s="42"/>
      <c r="H3" s="42"/>
      <c r="I3" s="102" t="s">
        <v>392</v>
      </c>
      <c r="K3"/>
      <c r="M3" s="12"/>
      <c r="O3" s="45"/>
    </row>
    <row r="4" spans="1:16" ht="15" customHeight="1" x14ac:dyDescent="0.3">
      <c r="D4" s="42"/>
      <c r="E4" s="42"/>
      <c r="F4" s="42"/>
      <c r="G4" s="42"/>
      <c r="H4" s="42"/>
      <c r="K4"/>
      <c r="M4" s="12"/>
      <c r="O4" s="45"/>
    </row>
    <row r="5" spans="1:16" ht="20.100000000000001" customHeight="1" x14ac:dyDescent="0.35">
      <c r="A5" s="168" t="s">
        <v>190</v>
      </c>
      <c r="B5" s="168"/>
      <c r="C5" s="168"/>
      <c r="D5" s="168"/>
      <c r="E5" s="168"/>
      <c r="F5" s="168"/>
      <c r="G5" s="168"/>
      <c r="H5" s="168"/>
      <c r="I5" s="168"/>
      <c r="J5" s="22"/>
      <c r="K5" s="23"/>
      <c r="L5" s="23"/>
      <c r="M5" s="24"/>
      <c r="N5" s="23"/>
      <c r="O5" s="23"/>
      <c r="P5" s="23"/>
    </row>
    <row r="6" spans="1:16" ht="20.100000000000001" customHeight="1" x14ac:dyDescent="0.35">
      <c r="A6" s="21"/>
      <c r="B6" s="21"/>
      <c r="C6" s="21"/>
      <c r="D6" s="21"/>
      <c r="E6" s="21"/>
      <c r="F6" s="21"/>
      <c r="G6" s="21"/>
      <c r="H6" s="21"/>
      <c r="I6" s="38"/>
      <c r="J6" s="22"/>
      <c r="K6" s="23"/>
      <c r="L6" s="23"/>
      <c r="M6" s="24"/>
      <c r="N6" s="23"/>
      <c r="O6" s="46"/>
      <c r="P6" s="23"/>
    </row>
    <row r="7" spans="1:16" s="3" customFormat="1" ht="198" customHeight="1" x14ac:dyDescent="0.35">
      <c r="A7" s="169" t="s">
        <v>249</v>
      </c>
      <c r="B7" s="169"/>
      <c r="C7" s="169"/>
      <c r="D7" s="169"/>
      <c r="E7" s="169"/>
      <c r="F7" s="169"/>
      <c r="G7" s="169"/>
      <c r="H7" s="169"/>
      <c r="I7" s="169"/>
      <c r="J7" s="22"/>
      <c r="K7" s="22"/>
      <c r="L7" s="22"/>
      <c r="M7" s="43"/>
      <c r="N7" s="43"/>
      <c r="O7" s="22"/>
      <c r="P7" s="22"/>
    </row>
    <row r="8" spans="1:16" ht="15" customHeight="1" x14ac:dyDescent="0.3">
      <c r="A8" s="42"/>
      <c r="B8" s="42"/>
      <c r="C8" s="42"/>
      <c r="D8" s="42"/>
      <c r="E8" s="42"/>
      <c r="F8" s="42"/>
      <c r="G8" s="42"/>
      <c r="H8" s="42"/>
      <c r="I8" s="37"/>
      <c r="K8"/>
      <c r="M8" s="12"/>
      <c r="O8" s="45"/>
    </row>
    <row r="9" spans="1:16" ht="20.100000000000001" customHeight="1" x14ac:dyDescent="0.35">
      <c r="A9" s="168" t="s">
        <v>192</v>
      </c>
      <c r="B9" s="168"/>
      <c r="C9" s="168"/>
      <c r="D9" s="168"/>
      <c r="E9" s="168"/>
      <c r="F9" s="168"/>
      <c r="G9" s="168"/>
      <c r="H9" s="168"/>
      <c r="I9" s="168"/>
      <c r="J9" s="22"/>
      <c r="K9" s="23"/>
      <c r="L9" s="23"/>
      <c r="M9" s="24"/>
      <c r="N9" s="23"/>
      <c r="O9" s="23"/>
      <c r="P9" s="23"/>
    </row>
    <row r="10" spans="1:16" ht="15" customHeight="1" x14ac:dyDescent="0.35">
      <c r="A10" s="20"/>
      <c r="B10" s="20"/>
      <c r="C10" s="20"/>
      <c r="D10" s="20"/>
      <c r="E10" s="20"/>
      <c r="F10" s="20"/>
      <c r="G10" s="20"/>
      <c r="H10" s="20"/>
      <c r="I10" s="39"/>
      <c r="J10" s="22"/>
      <c r="K10" s="23"/>
      <c r="L10" s="23"/>
      <c r="M10" s="24"/>
      <c r="N10" s="23"/>
      <c r="O10" s="47"/>
      <c r="P10" s="23"/>
    </row>
    <row r="11" spans="1:16" ht="15" customHeight="1" x14ac:dyDescent="0.3">
      <c r="A11" s="51" t="s">
        <v>191</v>
      </c>
      <c r="B11" s="1"/>
      <c r="C11" s="1"/>
      <c r="D11" s="1"/>
      <c r="E11" s="1"/>
      <c r="F11" s="1"/>
      <c r="G11" s="1"/>
      <c r="H11" s="1"/>
      <c r="I11" s="40"/>
      <c r="K11"/>
      <c r="M11" s="12"/>
      <c r="O11" s="48"/>
    </row>
    <row r="12" spans="1:16" ht="15" customHeight="1" x14ac:dyDescent="0.3">
      <c r="A12" s="1"/>
      <c r="B12" s="1"/>
      <c r="C12" s="1"/>
      <c r="D12" s="1"/>
      <c r="E12" s="1"/>
      <c r="F12" s="1"/>
      <c r="G12" s="1"/>
      <c r="H12" s="1"/>
      <c r="I12" s="40"/>
      <c r="K12"/>
      <c r="M12" s="12"/>
      <c r="O12" s="48"/>
    </row>
    <row r="13" spans="1:16" ht="20.100000000000001" customHeight="1" x14ac:dyDescent="0.35">
      <c r="A13" s="170" t="s">
        <v>193</v>
      </c>
      <c r="B13" s="170"/>
      <c r="C13" s="170"/>
      <c r="D13" s="170"/>
      <c r="E13" s="170"/>
      <c r="F13" s="170"/>
      <c r="G13" s="170"/>
      <c r="H13" s="170"/>
      <c r="I13" s="170"/>
      <c r="J13" s="22"/>
      <c r="K13" s="23"/>
      <c r="L13" s="23"/>
      <c r="M13" s="24"/>
      <c r="N13" s="23"/>
      <c r="O13" s="23"/>
      <c r="P13" s="23"/>
    </row>
    <row r="14" spans="1:16" ht="9.9" customHeight="1" x14ac:dyDescent="0.3">
      <c r="A14" s="52"/>
      <c r="B14" s="52"/>
      <c r="C14" s="52"/>
      <c r="D14" s="52"/>
      <c r="E14" s="52"/>
      <c r="F14" s="52"/>
      <c r="G14" s="52"/>
      <c r="H14" s="52"/>
      <c r="I14" s="54"/>
      <c r="K14"/>
      <c r="M14" s="12"/>
      <c r="O14" s="53"/>
    </row>
    <row r="15" spans="1:16" ht="15" customHeight="1" x14ac:dyDescent="0.3">
      <c r="A15" s="51" t="s">
        <v>194</v>
      </c>
      <c r="B15" s="52"/>
      <c r="C15" s="52"/>
      <c r="D15" s="52"/>
      <c r="E15" s="52"/>
      <c r="F15" s="52"/>
      <c r="G15" s="52"/>
      <c r="H15" s="52"/>
      <c r="I15" s="54"/>
      <c r="K15"/>
      <c r="M15" s="12"/>
      <c r="O15" s="53"/>
    </row>
    <row r="16" spans="1:16" ht="15" customHeight="1" x14ac:dyDescent="0.3">
      <c r="A16" s="51" t="s">
        <v>203</v>
      </c>
      <c r="B16" s="52"/>
      <c r="C16" s="52"/>
      <c r="D16" s="52"/>
      <c r="E16" s="52"/>
      <c r="F16" s="52"/>
      <c r="G16" s="52"/>
      <c r="H16" s="52"/>
      <c r="I16" s="54"/>
      <c r="K16"/>
      <c r="M16" s="12"/>
      <c r="O16" s="53"/>
    </row>
    <row r="17" spans="1:16" ht="15" customHeight="1" x14ac:dyDescent="0.3">
      <c r="A17" s="52"/>
      <c r="B17" s="52"/>
      <c r="C17" s="52"/>
      <c r="D17" s="52"/>
      <c r="E17" s="52"/>
      <c r="F17" s="52"/>
      <c r="G17" s="52"/>
      <c r="H17" s="52"/>
      <c r="I17" s="54"/>
      <c r="K17"/>
      <c r="M17" s="12"/>
      <c r="O17" s="53"/>
    </row>
    <row r="18" spans="1:16" ht="15" customHeight="1" x14ac:dyDescent="0.3">
      <c r="A18" s="170" t="s">
        <v>195</v>
      </c>
      <c r="B18" s="170"/>
      <c r="C18" s="170"/>
      <c r="D18" s="170"/>
      <c r="E18" s="170"/>
      <c r="F18" s="170"/>
      <c r="G18" s="170"/>
      <c r="H18" s="170"/>
      <c r="I18" s="170"/>
      <c r="K18"/>
      <c r="M18" s="12"/>
      <c r="O18"/>
    </row>
    <row r="19" spans="1:16" ht="9.9" customHeight="1" x14ac:dyDescent="0.3">
      <c r="A19" s="52"/>
      <c r="B19" s="52"/>
      <c r="C19" s="52"/>
      <c r="D19" s="52"/>
      <c r="E19" s="52"/>
      <c r="F19" s="52"/>
      <c r="G19" s="52"/>
      <c r="H19" s="52"/>
      <c r="I19" s="54"/>
      <c r="K19"/>
      <c r="M19" s="12"/>
      <c r="O19" s="53"/>
    </row>
    <row r="20" spans="1:16" ht="15" customHeight="1" x14ac:dyDescent="0.3">
      <c r="A20" s="51" t="s">
        <v>204</v>
      </c>
      <c r="B20" s="52"/>
      <c r="C20" s="52"/>
      <c r="D20" s="52"/>
      <c r="E20" s="52"/>
      <c r="F20" s="52"/>
      <c r="G20" s="52"/>
      <c r="H20" s="52"/>
      <c r="I20" s="54"/>
      <c r="K20"/>
      <c r="M20" s="12"/>
      <c r="O20" s="53"/>
    </row>
    <row r="21" spans="1:16" ht="15" customHeight="1" x14ac:dyDescent="0.3">
      <c r="A21" s="51" t="s">
        <v>205</v>
      </c>
      <c r="B21" s="52"/>
      <c r="C21" s="52"/>
      <c r="D21" s="52"/>
      <c r="E21" s="52"/>
      <c r="F21" s="52"/>
      <c r="G21" s="52"/>
      <c r="H21" s="52"/>
      <c r="I21" s="54"/>
      <c r="K21"/>
      <c r="M21" s="12"/>
      <c r="O21" s="53"/>
    </row>
    <row r="22" spans="1:16" ht="15" customHeight="1" x14ac:dyDescent="0.3">
      <c r="A22" s="52"/>
      <c r="B22" s="52"/>
      <c r="C22" s="52"/>
      <c r="D22" s="52"/>
      <c r="E22" s="52"/>
      <c r="F22" s="52"/>
      <c r="G22" s="52"/>
      <c r="H22" s="52"/>
      <c r="I22" s="54"/>
      <c r="K22"/>
      <c r="M22" s="12"/>
      <c r="O22" s="53"/>
    </row>
    <row r="23" spans="1:16" ht="15" customHeight="1" x14ac:dyDescent="0.3">
      <c r="A23" s="170" t="s">
        <v>246</v>
      </c>
      <c r="B23" s="170"/>
      <c r="C23" s="170"/>
      <c r="D23" s="170"/>
      <c r="E23" s="170"/>
      <c r="F23" s="170"/>
      <c r="G23" s="170"/>
      <c r="H23" s="170"/>
      <c r="I23" s="170"/>
      <c r="K23"/>
      <c r="M23" s="12"/>
      <c r="O23"/>
    </row>
    <row r="24" spans="1:16" ht="9.9" customHeight="1" x14ac:dyDescent="0.3">
      <c r="A24" s="52"/>
      <c r="B24" s="52"/>
      <c r="C24" s="52"/>
      <c r="D24" s="52"/>
      <c r="E24" s="52"/>
      <c r="F24" s="52"/>
      <c r="G24" s="52"/>
      <c r="H24" s="52"/>
      <c r="I24" s="54"/>
      <c r="K24"/>
      <c r="M24" s="12"/>
      <c r="O24" s="53"/>
    </row>
    <row r="25" spans="1:16" ht="15" customHeight="1" x14ac:dyDescent="0.3">
      <c r="A25" s="172" t="s">
        <v>247</v>
      </c>
      <c r="B25" s="172"/>
      <c r="C25" s="172"/>
      <c r="D25" s="172"/>
      <c r="E25" s="172"/>
      <c r="F25" s="172"/>
      <c r="G25" s="172"/>
      <c r="H25" s="172"/>
      <c r="I25" s="172"/>
      <c r="K25"/>
      <c r="M25" s="12"/>
      <c r="O25"/>
    </row>
    <row r="26" spans="1:16" ht="15" customHeight="1" x14ac:dyDescent="0.3">
      <c r="A26" s="51" t="s">
        <v>248</v>
      </c>
      <c r="B26" s="55"/>
      <c r="C26" s="55"/>
      <c r="D26" s="55"/>
      <c r="E26" s="55"/>
      <c r="F26" s="55"/>
      <c r="G26" s="55"/>
      <c r="H26" s="55"/>
      <c r="I26" s="55"/>
      <c r="K26"/>
      <c r="M26" s="12"/>
      <c r="O26" s="55"/>
    </row>
    <row r="27" spans="1:16" ht="11.25" customHeight="1" x14ac:dyDescent="0.3">
      <c r="A27" s="55"/>
      <c r="B27" s="55"/>
      <c r="C27" s="55"/>
      <c r="D27" s="55"/>
      <c r="E27" s="55"/>
      <c r="F27" s="55"/>
      <c r="G27" s="55"/>
      <c r="H27" s="55"/>
      <c r="I27" s="55"/>
      <c r="K27"/>
      <c r="M27" s="12"/>
      <c r="O27" s="55"/>
    </row>
    <row r="28" spans="1:16" s="25" customFormat="1" ht="50.1" customHeight="1" thickBot="1" x14ac:dyDescent="0.4">
      <c r="A28" s="56" t="s">
        <v>256</v>
      </c>
      <c r="B28" s="56" t="s">
        <v>181</v>
      </c>
      <c r="C28" s="56" t="s">
        <v>255</v>
      </c>
      <c r="D28" s="56" t="s">
        <v>257</v>
      </c>
      <c r="E28" s="56" t="s">
        <v>8</v>
      </c>
      <c r="F28" s="56" t="s">
        <v>270</v>
      </c>
      <c r="G28" s="58" t="s">
        <v>3</v>
      </c>
      <c r="H28" s="58" t="s">
        <v>0</v>
      </c>
      <c r="I28" s="59" t="s">
        <v>202</v>
      </c>
      <c r="J28" s="26"/>
      <c r="K28" s="26" t="s">
        <v>0</v>
      </c>
      <c r="L28" s="27"/>
      <c r="M28" s="28"/>
      <c r="N28" s="27"/>
      <c r="O28" s="57" t="s">
        <v>10</v>
      </c>
      <c r="P28" s="27"/>
    </row>
    <row r="29" spans="1:16" s="1" customFormat="1" x14ac:dyDescent="0.3">
      <c r="A29" s="52"/>
      <c r="B29" s="52"/>
      <c r="C29" s="52"/>
      <c r="D29" s="52"/>
      <c r="E29" s="52"/>
      <c r="F29" s="52"/>
      <c r="G29" s="60"/>
      <c r="H29" s="60"/>
      <c r="I29" s="54"/>
      <c r="J29" s="2"/>
      <c r="K29" s="16"/>
      <c r="M29" s="18"/>
      <c r="O29" s="53"/>
    </row>
    <row r="30" spans="1:16" ht="18" x14ac:dyDescent="0.3">
      <c r="A30" s="163" t="s">
        <v>61</v>
      </c>
      <c r="B30" s="163"/>
      <c r="C30" s="163"/>
      <c r="D30" s="164"/>
      <c r="E30" s="164"/>
      <c r="F30" s="164"/>
      <c r="G30" s="164"/>
      <c r="H30" s="164"/>
      <c r="I30" s="164"/>
      <c r="K30"/>
      <c r="M30" s="19"/>
      <c r="O30"/>
    </row>
    <row r="31" spans="1:16" x14ac:dyDescent="0.3">
      <c r="A31" s="164"/>
      <c r="B31" s="164"/>
      <c r="C31" s="164"/>
      <c r="D31" s="164"/>
      <c r="E31" s="164"/>
      <c r="F31" s="164"/>
      <c r="G31" s="164"/>
      <c r="H31" s="164"/>
      <c r="I31" s="164"/>
      <c r="K31"/>
      <c r="M31" s="12"/>
      <c r="O31"/>
    </row>
    <row r="32" spans="1:16" x14ac:dyDescent="0.3">
      <c r="A32" s="84" t="s">
        <v>254</v>
      </c>
      <c r="B32" s="61" t="s">
        <v>180</v>
      </c>
      <c r="C32" s="61" t="s">
        <v>314</v>
      </c>
      <c r="D32" s="84" t="s">
        <v>2</v>
      </c>
      <c r="E32" s="61" t="e">
        <f>#REF!</f>
        <v>#REF!</v>
      </c>
      <c r="F32" s="61"/>
      <c r="G32" s="61">
        <v>2011</v>
      </c>
      <c r="H32" s="62">
        <v>4.3099999999999996</v>
      </c>
      <c r="I32" s="63" t="e">
        <f>#REF!</f>
        <v>#REF!</v>
      </c>
      <c r="K32" s="12" t="s">
        <v>4</v>
      </c>
      <c r="M32" s="17">
        <v>7.4428571428571431</v>
      </c>
      <c r="O32" s="61"/>
    </row>
    <row r="33" spans="1:15" x14ac:dyDescent="0.3">
      <c r="A33" s="84" t="s">
        <v>6</v>
      </c>
      <c r="B33" s="61" t="s">
        <v>180</v>
      </c>
      <c r="C33" s="61" t="s">
        <v>314</v>
      </c>
      <c r="D33" s="84" t="s">
        <v>258</v>
      </c>
      <c r="E33" s="61" t="e">
        <f>#REF!</f>
        <v>#REF!</v>
      </c>
      <c r="F33" s="61"/>
      <c r="G33" s="61">
        <v>2012</v>
      </c>
      <c r="H33" s="62">
        <v>5.55</v>
      </c>
      <c r="I33" s="63" t="e">
        <f>#REF!</f>
        <v>#REF!</v>
      </c>
      <c r="K33" s="12" t="s">
        <v>7</v>
      </c>
      <c r="M33" s="17">
        <v>9.2142857142857153</v>
      </c>
      <c r="O33" s="61"/>
    </row>
    <row r="34" spans="1:15" x14ac:dyDescent="0.3">
      <c r="A34" s="84" t="s">
        <v>388</v>
      </c>
      <c r="B34" s="61" t="s">
        <v>180</v>
      </c>
      <c r="C34" s="61" t="s">
        <v>314</v>
      </c>
      <c r="D34" s="84" t="s">
        <v>389</v>
      </c>
      <c r="E34" s="61" t="e">
        <f>#REF!</f>
        <v>#REF!</v>
      </c>
      <c r="F34" s="69" t="s">
        <v>269</v>
      </c>
      <c r="G34" s="61"/>
      <c r="H34" s="62"/>
      <c r="I34" s="63" t="e">
        <f>#REF!</f>
        <v>#REF!</v>
      </c>
      <c r="K34" s="12"/>
      <c r="O34" s="61"/>
    </row>
    <row r="35" spans="1:15" x14ac:dyDescent="0.3">
      <c r="A35" s="84" t="s">
        <v>89</v>
      </c>
      <c r="B35" s="61" t="s">
        <v>180</v>
      </c>
      <c r="C35" s="61" t="s">
        <v>314</v>
      </c>
      <c r="D35" s="84" t="s">
        <v>259</v>
      </c>
      <c r="E35" s="61" t="e">
        <f>#REF!</f>
        <v>#REF!</v>
      </c>
      <c r="F35" s="69" t="s">
        <v>269</v>
      </c>
      <c r="G35" s="61">
        <v>2011</v>
      </c>
      <c r="H35" s="62">
        <v>4</v>
      </c>
      <c r="I35" s="63" t="e">
        <f>#REF!</f>
        <v>#REF!</v>
      </c>
      <c r="K35" s="12">
        <v>600</v>
      </c>
      <c r="M35" s="17">
        <v>7.0000000000000009</v>
      </c>
      <c r="O35" s="61"/>
    </row>
    <row r="36" spans="1:15" x14ac:dyDescent="0.3">
      <c r="A36" s="84" t="s">
        <v>378</v>
      </c>
      <c r="B36" s="61" t="s">
        <v>180</v>
      </c>
      <c r="C36" s="61" t="s">
        <v>314</v>
      </c>
      <c r="D36" s="84" t="s">
        <v>260</v>
      </c>
      <c r="E36" s="61" t="e">
        <f>#REF!</f>
        <v>#REF!</v>
      </c>
      <c r="F36" s="61"/>
      <c r="G36" s="61">
        <v>2011</v>
      </c>
      <c r="H36" s="62">
        <v>14.5</v>
      </c>
      <c r="I36" s="63" t="e">
        <f>#REF!</f>
        <v>#REF!</v>
      </c>
      <c r="K36" s="12">
        <v>150</v>
      </c>
      <c r="M36" s="17">
        <v>22.000000000000004</v>
      </c>
      <c r="O36" s="61"/>
    </row>
    <row r="37" spans="1:15" x14ac:dyDescent="0.3">
      <c r="A37" s="84" t="s">
        <v>73</v>
      </c>
      <c r="B37" s="61" t="s">
        <v>180</v>
      </c>
      <c r="C37" s="61" t="s">
        <v>314</v>
      </c>
      <c r="D37" s="84" t="s">
        <v>261</v>
      </c>
      <c r="E37" s="61" t="e">
        <f>#REF!</f>
        <v>#REF!</v>
      </c>
      <c r="F37" s="61"/>
      <c r="G37" s="61">
        <v>2011</v>
      </c>
      <c r="H37" s="62">
        <v>15.27</v>
      </c>
      <c r="I37" s="63" t="e">
        <f>#REF!</f>
        <v>#REF!</v>
      </c>
      <c r="K37" s="12">
        <v>500</v>
      </c>
      <c r="M37" s="17">
        <v>23.099999999999998</v>
      </c>
      <c r="O37" s="61"/>
    </row>
    <row r="38" spans="1:15" x14ac:dyDescent="0.3">
      <c r="A38" s="84" t="s">
        <v>252</v>
      </c>
      <c r="B38" s="61" t="s">
        <v>180</v>
      </c>
      <c r="C38" s="61" t="s">
        <v>314</v>
      </c>
      <c r="D38" s="84" t="s">
        <v>262</v>
      </c>
      <c r="E38" s="61" t="e">
        <f>#REF!</f>
        <v>#REF!</v>
      </c>
      <c r="F38" s="69" t="s">
        <v>269</v>
      </c>
      <c r="G38" s="61">
        <v>2010</v>
      </c>
      <c r="H38" s="62">
        <v>5.2</v>
      </c>
      <c r="I38" s="63" t="e">
        <f>#REF!</f>
        <v>#REF!</v>
      </c>
      <c r="K38" s="12">
        <v>600</v>
      </c>
      <c r="M38" s="17">
        <v>8.7142857142857153</v>
      </c>
      <c r="O38" s="61"/>
    </row>
    <row r="39" spans="1:15" x14ac:dyDescent="0.3">
      <c r="A39" s="84" t="s">
        <v>90</v>
      </c>
      <c r="B39" s="61" t="s">
        <v>180</v>
      </c>
      <c r="C39" s="61" t="s">
        <v>314</v>
      </c>
      <c r="D39" s="84" t="s">
        <v>263</v>
      </c>
      <c r="E39" s="61" t="e">
        <f>#REF!</f>
        <v>#REF!</v>
      </c>
      <c r="F39" s="61"/>
      <c r="G39" s="61">
        <v>2011</v>
      </c>
      <c r="H39" s="62">
        <v>29.34</v>
      </c>
      <c r="I39" s="63" t="e">
        <f>#REF!</f>
        <v>#REF!</v>
      </c>
      <c r="K39" s="12">
        <v>200</v>
      </c>
      <c r="M39" s="17">
        <v>43.2</v>
      </c>
      <c r="O39" s="61" t="s">
        <v>91</v>
      </c>
    </row>
    <row r="40" spans="1:15" x14ac:dyDescent="0.3">
      <c r="A40" s="84" t="s">
        <v>254</v>
      </c>
      <c r="B40" s="61" t="s">
        <v>182</v>
      </c>
      <c r="C40" s="61" t="s">
        <v>314</v>
      </c>
      <c r="D40" s="84" t="s">
        <v>2</v>
      </c>
      <c r="E40" s="61" t="e">
        <f>#REF!</f>
        <v>#REF!</v>
      </c>
      <c r="F40" s="61"/>
      <c r="G40" s="61">
        <v>2009</v>
      </c>
      <c r="H40" s="62">
        <v>4.24</v>
      </c>
      <c r="I40" s="63" t="e">
        <f>#REF!</f>
        <v>#REF!</v>
      </c>
      <c r="K40" s="12" t="s">
        <v>4</v>
      </c>
      <c r="M40" s="17">
        <v>7.3428571428571443</v>
      </c>
      <c r="O40" s="61"/>
    </row>
    <row r="41" spans="1:15" x14ac:dyDescent="0.3">
      <c r="A41" s="84" t="s">
        <v>254</v>
      </c>
      <c r="B41" s="61" t="s">
        <v>182</v>
      </c>
      <c r="C41" s="61" t="s">
        <v>314</v>
      </c>
      <c r="D41" s="84" t="s">
        <v>380</v>
      </c>
      <c r="E41" s="61" t="e">
        <f>#REF!</f>
        <v>#REF!</v>
      </c>
      <c r="F41" s="69" t="s">
        <v>269</v>
      </c>
      <c r="G41" s="61">
        <v>2010</v>
      </c>
      <c r="H41" s="62">
        <v>8.1</v>
      </c>
      <c r="I41" s="63" t="e">
        <f>#REF!</f>
        <v>#REF!</v>
      </c>
      <c r="K41" s="12"/>
      <c r="O41" s="61"/>
    </row>
    <row r="42" spans="1:15" x14ac:dyDescent="0.3">
      <c r="A42" s="84" t="s">
        <v>252</v>
      </c>
      <c r="B42" s="61" t="s">
        <v>182</v>
      </c>
      <c r="C42" s="61" t="s">
        <v>314</v>
      </c>
      <c r="D42" s="84" t="s">
        <v>262</v>
      </c>
      <c r="E42" s="61" t="e">
        <f>#REF!</f>
        <v>#REF!</v>
      </c>
      <c r="F42" s="69" t="s">
        <v>269</v>
      </c>
      <c r="G42" s="61">
        <v>2010</v>
      </c>
      <c r="H42" s="62">
        <v>8.1</v>
      </c>
      <c r="I42" s="63" t="e">
        <f>#REF!</f>
        <v>#REF!</v>
      </c>
      <c r="K42" s="12">
        <v>600</v>
      </c>
      <c r="M42" s="17">
        <v>12.857142857142858</v>
      </c>
      <c r="O42" s="61"/>
    </row>
    <row r="43" spans="1:15" x14ac:dyDescent="0.3">
      <c r="A43" s="84" t="s">
        <v>251</v>
      </c>
      <c r="B43" s="61" t="s">
        <v>182</v>
      </c>
      <c r="C43" s="61" t="s">
        <v>314</v>
      </c>
      <c r="D43" s="84" t="s">
        <v>264</v>
      </c>
      <c r="E43" s="61" t="e">
        <f>#REF!</f>
        <v>#REF!</v>
      </c>
      <c r="F43" s="69" t="s">
        <v>269</v>
      </c>
      <c r="G43" s="61">
        <v>2011</v>
      </c>
      <c r="H43" s="62">
        <v>6.05</v>
      </c>
      <c r="I43" s="63" t="e">
        <f>#REF!</f>
        <v>#REF!</v>
      </c>
      <c r="K43" s="12">
        <v>600</v>
      </c>
      <c r="M43" s="17">
        <v>9.9285714285714288</v>
      </c>
      <c r="O43" s="61"/>
    </row>
    <row r="44" spans="1:15" x14ac:dyDescent="0.3">
      <c r="A44" s="84" t="s">
        <v>253</v>
      </c>
      <c r="B44" s="61" t="s">
        <v>182</v>
      </c>
      <c r="C44" s="61" t="s">
        <v>314</v>
      </c>
      <c r="D44" s="84" t="s">
        <v>265</v>
      </c>
      <c r="E44" s="61" t="e">
        <f>#REF!</f>
        <v>#REF!</v>
      </c>
      <c r="F44" s="61"/>
      <c r="G44" s="61">
        <v>2011</v>
      </c>
      <c r="H44" s="62">
        <v>15.5</v>
      </c>
      <c r="I44" s="63" t="e">
        <f>#REF!</f>
        <v>#REF!</v>
      </c>
      <c r="K44" s="12">
        <v>300</v>
      </c>
      <c r="M44" s="17">
        <v>23.428571428571427</v>
      </c>
      <c r="O44" s="61" t="s">
        <v>11</v>
      </c>
    </row>
    <row r="45" spans="1:15" x14ac:dyDescent="0.3">
      <c r="A45" s="84" t="s">
        <v>9</v>
      </c>
      <c r="B45" s="61" t="s">
        <v>182</v>
      </c>
      <c r="C45" s="61" t="s">
        <v>314</v>
      </c>
      <c r="D45" s="84" t="s">
        <v>266</v>
      </c>
      <c r="E45" s="61" t="e">
        <f>#REF!</f>
        <v>#REF!</v>
      </c>
      <c r="F45" s="61"/>
      <c r="G45" s="61">
        <v>2010</v>
      </c>
      <c r="H45" s="62">
        <v>20.6</v>
      </c>
      <c r="I45" s="63" t="e">
        <f>#REF!</f>
        <v>#REF!</v>
      </c>
      <c r="K45" s="12">
        <v>300</v>
      </c>
      <c r="M45" s="17">
        <v>30.714285714285715</v>
      </c>
      <c r="O45" s="61" t="s">
        <v>12</v>
      </c>
    </row>
    <row r="46" spans="1:15" x14ac:dyDescent="0.3">
      <c r="A46" s="84" t="s">
        <v>75</v>
      </c>
      <c r="B46" s="61" t="s">
        <v>182</v>
      </c>
      <c r="C46" s="61" t="s">
        <v>314</v>
      </c>
      <c r="D46" s="84" t="s">
        <v>267</v>
      </c>
      <c r="E46" s="61" t="e">
        <f>#REF!</f>
        <v>#REF!</v>
      </c>
      <c r="F46" s="61"/>
      <c r="G46" s="61">
        <v>2010</v>
      </c>
      <c r="H46" s="62">
        <v>14.5</v>
      </c>
      <c r="I46" s="63" t="e">
        <f>#REF!</f>
        <v>#REF!</v>
      </c>
      <c r="K46" s="12">
        <v>350</v>
      </c>
      <c r="M46" s="17">
        <v>22.000000000000004</v>
      </c>
      <c r="O46" s="61" t="s">
        <v>76</v>
      </c>
    </row>
    <row r="47" spans="1:15" x14ac:dyDescent="0.3">
      <c r="A47" s="84" t="s">
        <v>285</v>
      </c>
      <c r="B47" s="61" t="s">
        <v>182</v>
      </c>
      <c r="C47" s="61" t="s">
        <v>314</v>
      </c>
      <c r="D47" s="84" t="s">
        <v>268</v>
      </c>
      <c r="E47" s="61" t="e">
        <f>#REF!</f>
        <v>#REF!</v>
      </c>
      <c r="F47" s="61"/>
      <c r="G47" s="61">
        <v>2011</v>
      </c>
      <c r="H47" s="62">
        <v>9.1999999999999993</v>
      </c>
      <c r="I47" s="63" t="e">
        <f>#REF!</f>
        <v>#REF!</v>
      </c>
      <c r="K47" s="12">
        <v>300</v>
      </c>
      <c r="M47" s="17">
        <v>14.428571428571429</v>
      </c>
      <c r="O47" s="61" t="s">
        <v>237</v>
      </c>
    </row>
    <row r="48" spans="1:15" x14ac:dyDescent="0.3">
      <c r="A48" s="84" t="s">
        <v>72</v>
      </c>
      <c r="B48" s="61" t="s">
        <v>182</v>
      </c>
      <c r="C48" s="61" t="s">
        <v>314</v>
      </c>
      <c r="D48" s="84" t="s">
        <v>264</v>
      </c>
      <c r="E48" s="61" t="e">
        <f>#REF!</f>
        <v>#REF!</v>
      </c>
      <c r="F48" s="69" t="s">
        <v>269</v>
      </c>
      <c r="G48" s="61">
        <v>2011</v>
      </c>
      <c r="H48" s="62">
        <v>8.3000000000000007</v>
      </c>
      <c r="I48" s="63" t="e">
        <f>#REF!</f>
        <v>#REF!</v>
      </c>
      <c r="K48" s="12">
        <v>300</v>
      </c>
      <c r="M48" s="17">
        <v>13.142857142857146</v>
      </c>
      <c r="O48" s="61"/>
    </row>
    <row r="49" spans="1:15" ht="15" customHeight="1" x14ac:dyDescent="0.3">
      <c r="A49" s="61"/>
      <c r="B49" s="61"/>
      <c r="C49" s="61"/>
      <c r="D49" s="61"/>
      <c r="E49" s="61"/>
      <c r="F49" s="61"/>
      <c r="G49" s="61"/>
      <c r="H49" s="62"/>
      <c r="I49" s="63"/>
      <c r="K49" s="12"/>
      <c r="O49" s="64"/>
    </row>
    <row r="50" spans="1:15" ht="15" customHeight="1" x14ac:dyDescent="0.3">
      <c r="A50" s="163" t="s">
        <v>183</v>
      </c>
      <c r="B50" s="163"/>
      <c r="C50" s="163"/>
      <c r="D50" s="163"/>
      <c r="E50" s="163"/>
      <c r="F50" s="163"/>
      <c r="G50" s="163"/>
      <c r="H50" s="163"/>
      <c r="I50" s="163"/>
      <c r="K50"/>
      <c r="O50"/>
    </row>
    <row r="51" spans="1:15" ht="15" customHeight="1" x14ac:dyDescent="0.3">
      <c r="A51" s="163"/>
      <c r="B51" s="163"/>
      <c r="C51" s="163"/>
      <c r="D51" s="163"/>
      <c r="E51" s="163"/>
      <c r="F51" s="163"/>
      <c r="G51" s="163"/>
      <c r="H51" s="163"/>
      <c r="I51" s="163"/>
      <c r="K51"/>
      <c r="O51"/>
    </row>
    <row r="52" spans="1:15" ht="15" customHeight="1" x14ac:dyDescent="0.3">
      <c r="A52" s="84" t="s">
        <v>282</v>
      </c>
      <c r="B52" s="61" t="s">
        <v>180</v>
      </c>
      <c r="C52" s="61" t="s">
        <v>314</v>
      </c>
      <c r="D52" s="84" t="s">
        <v>272</v>
      </c>
      <c r="E52" s="61" t="e">
        <f>#REF!</f>
        <v>#REF!</v>
      </c>
      <c r="F52" s="61"/>
      <c r="G52" s="61">
        <v>2012</v>
      </c>
      <c r="H52" s="62">
        <v>3.3</v>
      </c>
      <c r="I52" s="63" t="e">
        <f>#REF!</f>
        <v>#REF!</v>
      </c>
      <c r="K52" s="12">
        <v>10000</v>
      </c>
      <c r="M52" s="17">
        <v>6.0000000000000009</v>
      </c>
      <c r="O52" s="61" t="s">
        <v>28</v>
      </c>
    </row>
    <row r="53" spans="1:15" x14ac:dyDescent="0.3">
      <c r="A53" s="84" t="s">
        <v>284</v>
      </c>
      <c r="B53" s="61" t="s">
        <v>180</v>
      </c>
      <c r="C53" s="61" t="s">
        <v>314</v>
      </c>
      <c r="D53" s="84" t="s">
        <v>273</v>
      </c>
      <c r="E53" s="61" t="e">
        <f>#REF!</f>
        <v>#REF!</v>
      </c>
      <c r="F53" s="69" t="s">
        <v>269</v>
      </c>
      <c r="G53" s="61">
        <v>2012</v>
      </c>
      <c r="H53" s="62">
        <v>3.8</v>
      </c>
      <c r="I53" s="63" t="e">
        <f>#REF!</f>
        <v>#REF!</v>
      </c>
      <c r="K53" s="12">
        <v>1500</v>
      </c>
      <c r="M53" s="17">
        <v>6.7142857142857153</v>
      </c>
      <c r="O53" s="61" t="s">
        <v>31</v>
      </c>
    </row>
    <row r="54" spans="1:15" x14ac:dyDescent="0.3">
      <c r="A54" s="84" t="s">
        <v>283</v>
      </c>
      <c r="B54" s="61" t="s">
        <v>180</v>
      </c>
      <c r="C54" s="61" t="s">
        <v>314</v>
      </c>
      <c r="D54" s="84" t="s">
        <v>274</v>
      </c>
      <c r="E54" s="61" t="e">
        <f>#REF!</f>
        <v>#REF!</v>
      </c>
      <c r="F54" s="69" t="s">
        <v>269</v>
      </c>
      <c r="G54" s="61">
        <v>2011</v>
      </c>
      <c r="H54" s="62">
        <v>8.5</v>
      </c>
      <c r="I54" s="63" t="e">
        <f>#REF!</f>
        <v>#REF!</v>
      </c>
      <c r="K54" s="12">
        <v>800</v>
      </c>
      <c r="M54" s="17">
        <v>13.428571428571431</v>
      </c>
      <c r="O54" s="61"/>
    </row>
    <row r="55" spans="1:15" x14ac:dyDescent="0.3">
      <c r="A55" s="84" t="s">
        <v>59</v>
      </c>
      <c r="B55" s="61" t="s">
        <v>180</v>
      </c>
      <c r="C55" s="61" t="s">
        <v>314</v>
      </c>
      <c r="D55" s="84" t="s">
        <v>275</v>
      </c>
      <c r="E55" s="61" t="e">
        <f>#REF!</f>
        <v>#REF!</v>
      </c>
      <c r="F55" s="61"/>
      <c r="G55" s="61">
        <v>2010</v>
      </c>
      <c r="H55" s="62">
        <v>8</v>
      </c>
      <c r="I55" s="63" t="e">
        <f>#REF!</f>
        <v>#REF!</v>
      </c>
      <c r="K55" s="12">
        <v>500</v>
      </c>
      <c r="M55" s="17">
        <v>12.714285714285715</v>
      </c>
      <c r="O55" s="61" t="s">
        <v>236</v>
      </c>
    </row>
    <row r="56" spans="1:15" x14ac:dyDescent="0.3">
      <c r="A56" s="84" t="s">
        <v>282</v>
      </c>
      <c r="B56" s="61" t="s">
        <v>182</v>
      </c>
      <c r="C56" s="61" t="s">
        <v>314</v>
      </c>
      <c r="D56" s="84" t="s">
        <v>276</v>
      </c>
      <c r="E56" s="61" t="e">
        <f>#REF!</f>
        <v>#REF!</v>
      </c>
      <c r="F56" s="69" t="s">
        <v>269</v>
      </c>
      <c r="G56" s="61">
        <v>2010</v>
      </c>
      <c r="H56" s="62">
        <v>2.4</v>
      </c>
      <c r="I56" s="63" t="e">
        <f>#REF!</f>
        <v>#REF!</v>
      </c>
      <c r="K56" s="12" t="s">
        <v>15</v>
      </c>
      <c r="M56" s="17">
        <v>4.7142857142857144</v>
      </c>
      <c r="O56" s="61"/>
    </row>
    <row r="57" spans="1:15" x14ac:dyDescent="0.3">
      <c r="A57" s="84" t="s">
        <v>282</v>
      </c>
      <c r="B57" s="61" t="s">
        <v>182</v>
      </c>
      <c r="C57" s="61" t="s">
        <v>314</v>
      </c>
      <c r="D57" s="84" t="s">
        <v>277</v>
      </c>
      <c r="E57" s="61" t="e">
        <f>#REF!</f>
        <v>#REF!</v>
      </c>
      <c r="F57" s="61"/>
      <c r="G57" s="61">
        <v>2011</v>
      </c>
      <c r="H57" s="62">
        <v>3.5</v>
      </c>
      <c r="I57" s="63" t="e">
        <f>#REF!</f>
        <v>#REF!</v>
      </c>
      <c r="K57" s="12">
        <v>2000</v>
      </c>
      <c r="M57" s="17">
        <v>6.2857142857142865</v>
      </c>
      <c r="O57" s="61"/>
    </row>
    <row r="58" spans="1:15" x14ac:dyDescent="0.3">
      <c r="A58" s="84" t="s">
        <v>17</v>
      </c>
      <c r="B58" s="61" t="s">
        <v>182</v>
      </c>
      <c r="C58" s="61" t="s">
        <v>314</v>
      </c>
      <c r="D58" s="84" t="s">
        <v>278</v>
      </c>
      <c r="E58" s="61" t="e">
        <f>#REF!</f>
        <v>#REF!</v>
      </c>
      <c r="F58" s="69" t="s">
        <v>269</v>
      </c>
      <c r="G58" s="61" t="s">
        <v>20</v>
      </c>
      <c r="H58" s="62">
        <v>2.9</v>
      </c>
      <c r="I58" s="63" t="e">
        <f>#REF!</f>
        <v>#REF!</v>
      </c>
      <c r="K58" s="12" t="s">
        <v>21</v>
      </c>
      <c r="M58" s="17">
        <v>5.4285714285714288</v>
      </c>
      <c r="O58" s="61" t="s">
        <v>19</v>
      </c>
    </row>
    <row r="59" spans="1:15" x14ac:dyDescent="0.3">
      <c r="A59" s="84" t="s">
        <v>22</v>
      </c>
      <c r="B59" s="61" t="s">
        <v>182</v>
      </c>
      <c r="C59" s="61" t="s">
        <v>314</v>
      </c>
      <c r="D59" s="84" t="s">
        <v>279</v>
      </c>
      <c r="E59" s="61" t="e">
        <f>#REF!</f>
        <v>#REF!</v>
      </c>
      <c r="F59" s="61"/>
      <c r="G59" s="61">
        <v>2008</v>
      </c>
      <c r="H59" s="62">
        <v>2.95</v>
      </c>
      <c r="I59" s="63" t="e">
        <f>#REF!</f>
        <v>#REF!</v>
      </c>
      <c r="K59" s="12">
        <v>2000</v>
      </c>
      <c r="M59" s="17">
        <v>5.5000000000000009</v>
      </c>
      <c r="O59" s="61"/>
    </row>
    <row r="60" spans="1:15" x14ac:dyDescent="0.3">
      <c r="A60" s="84" t="s">
        <v>286</v>
      </c>
      <c r="B60" s="61" t="s">
        <v>182</v>
      </c>
      <c r="C60" s="61" t="s">
        <v>314</v>
      </c>
      <c r="D60" s="84" t="s">
        <v>280</v>
      </c>
      <c r="E60" s="61" t="e">
        <f>#REF!</f>
        <v>#REF!</v>
      </c>
      <c r="F60" s="61"/>
      <c r="G60" s="61">
        <v>2010</v>
      </c>
      <c r="H60" s="62">
        <v>2.8</v>
      </c>
      <c r="I60" s="63" t="e">
        <f>#REF!</f>
        <v>#REF!</v>
      </c>
      <c r="K60" s="12">
        <v>5000</v>
      </c>
      <c r="M60" s="17">
        <v>5.2857142857142856</v>
      </c>
      <c r="O60" s="61"/>
    </row>
    <row r="61" spans="1:15" x14ac:dyDescent="0.3">
      <c r="A61" s="84" t="s">
        <v>284</v>
      </c>
      <c r="B61" s="61" t="s">
        <v>182</v>
      </c>
      <c r="C61" s="61" t="s">
        <v>314</v>
      </c>
      <c r="D61" s="84" t="s">
        <v>271</v>
      </c>
      <c r="E61" s="61" t="e">
        <f>#REF!</f>
        <v>#REF!</v>
      </c>
      <c r="F61" s="69" t="s">
        <v>269</v>
      </c>
      <c r="G61" s="61">
        <v>2011</v>
      </c>
      <c r="H61" s="62">
        <v>3.8</v>
      </c>
      <c r="I61" s="63" t="e">
        <f>#REF!</f>
        <v>#REF!</v>
      </c>
      <c r="K61" s="12">
        <v>5000</v>
      </c>
      <c r="M61" s="17">
        <v>6.7142857142857153</v>
      </c>
      <c r="O61" s="61"/>
    </row>
    <row r="62" spans="1:15" x14ac:dyDescent="0.3">
      <c r="A62" s="84" t="s">
        <v>33</v>
      </c>
      <c r="B62" s="61" t="s">
        <v>182</v>
      </c>
      <c r="C62" s="61" t="s">
        <v>314</v>
      </c>
      <c r="D62" s="84" t="s">
        <v>281</v>
      </c>
      <c r="E62" s="61" t="e">
        <f>#REF!</f>
        <v>#REF!</v>
      </c>
      <c r="F62" s="61"/>
      <c r="G62" s="61">
        <v>2008</v>
      </c>
      <c r="H62" s="62">
        <v>8.8000000000000007</v>
      </c>
      <c r="I62" s="63" t="e">
        <f>#REF!</f>
        <v>#REF!</v>
      </c>
      <c r="K62" s="12">
        <v>3000</v>
      </c>
      <c r="M62" s="17">
        <v>13.857142857142859</v>
      </c>
      <c r="O62" s="61"/>
    </row>
    <row r="63" spans="1:15" x14ac:dyDescent="0.3">
      <c r="A63" s="84" t="s">
        <v>33</v>
      </c>
      <c r="B63" s="61" t="s">
        <v>182</v>
      </c>
      <c r="C63" s="61" t="s">
        <v>314</v>
      </c>
      <c r="D63" s="84" t="s">
        <v>287</v>
      </c>
      <c r="E63" s="61" t="e">
        <f>#REF!</f>
        <v>#REF!</v>
      </c>
      <c r="F63" s="61"/>
      <c r="G63" s="61">
        <v>2008</v>
      </c>
      <c r="H63" s="62">
        <v>5.6</v>
      </c>
      <c r="I63" s="63" t="e">
        <f>#REF!</f>
        <v>#REF!</v>
      </c>
      <c r="K63" s="12">
        <v>600</v>
      </c>
      <c r="M63" s="17">
        <v>9.2857142857142865</v>
      </c>
      <c r="O63" s="61"/>
    </row>
    <row r="64" spans="1:15" x14ac:dyDescent="0.3">
      <c r="A64" s="84" t="s">
        <v>36</v>
      </c>
      <c r="B64" s="61" t="s">
        <v>182</v>
      </c>
      <c r="C64" s="61" t="s">
        <v>314</v>
      </c>
      <c r="D64" s="84" t="s">
        <v>288</v>
      </c>
      <c r="E64" s="61" t="e">
        <f>#REF!</f>
        <v>#REF!</v>
      </c>
      <c r="F64" s="69" t="s">
        <v>269</v>
      </c>
      <c r="G64" s="61">
        <v>2007</v>
      </c>
      <c r="H64" s="62">
        <v>4.95</v>
      </c>
      <c r="I64" s="63" t="e">
        <f>#REF!</f>
        <v>#REF!</v>
      </c>
      <c r="K64" s="12">
        <v>6000</v>
      </c>
      <c r="M64" s="17">
        <v>8.3571428571428577</v>
      </c>
      <c r="O64" s="61"/>
    </row>
    <row r="65" spans="1:15" x14ac:dyDescent="0.3">
      <c r="A65" s="84" t="s">
        <v>38</v>
      </c>
      <c r="B65" s="61" t="s">
        <v>182</v>
      </c>
      <c r="C65" s="61" t="s">
        <v>314</v>
      </c>
      <c r="D65" s="84" t="s">
        <v>288</v>
      </c>
      <c r="E65" s="61" t="e">
        <f>#REF!</f>
        <v>#REF!</v>
      </c>
      <c r="F65" s="69" t="s">
        <v>269</v>
      </c>
      <c r="G65" s="61">
        <v>2007</v>
      </c>
      <c r="H65" s="62">
        <v>6.6</v>
      </c>
      <c r="I65" s="63" t="e">
        <f>#REF!</f>
        <v>#REF!</v>
      </c>
      <c r="K65" s="12">
        <v>3000</v>
      </c>
      <c r="M65" s="17">
        <v>10.714285714285715</v>
      </c>
      <c r="O65" s="61"/>
    </row>
    <row r="66" spans="1:15" x14ac:dyDescent="0.3">
      <c r="A66" s="84" t="s">
        <v>38</v>
      </c>
      <c r="B66" s="61" t="s">
        <v>182</v>
      </c>
      <c r="C66" s="61" t="s">
        <v>314</v>
      </c>
      <c r="D66" s="84" t="s">
        <v>289</v>
      </c>
      <c r="E66" s="61" t="e">
        <f>#REF!</f>
        <v>#REF!</v>
      </c>
      <c r="F66" s="61"/>
      <c r="G66" s="61">
        <v>2008</v>
      </c>
      <c r="H66" s="62"/>
      <c r="I66" s="63" t="e">
        <f>#REF!</f>
        <v>#REF!</v>
      </c>
      <c r="K66" s="12"/>
      <c r="M66" s="17">
        <v>1.2857142857142858</v>
      </c>
      <c r="O66" s="61"/>
    </row>
    <row r="67" spans="1:15" x14ac:dyDescent="0.3">
      <c r="A67" s="84" t="s">
        <v>39</v>
      </c>
      <c r="B67" s="61" t="s">
        <v>182</v>
      </c>
      <c r="C67" s="61" t="s">
        <v>314</v>
      </c>
      <c r="D67" s="84" t="s">
        <v>290</v>
      </c>
      <c r="E67" s="61" t="e">
        <f>#REF!</f>
        <v>#REF!</v>
      </c>
      <c r="F67" s="61"/>
      <c r="G67" s="61">
        <v>2010</v>
      </c>
      <c r="H67" s="62">
        <v>8.5</v>
      </c>
      <c r="I67" s="63" t="e">
        <f>#REF!</f>
        <v>#REF!</v>
      </c>
      <c r="K67" s="12">
        <v>800</v>
      </c>
      <c r="M67" s="17">
        <v>13.428571428571431</v>
      </c>
      <c r="O67" s="61"/>
    </row>
    <row r="68" spans="1:15" x14ac:dyDescent="0.3">
      <c r="A68" s="84" t="s">
        <v>127</v>
      </c>
      <c r="B68" s="61" t="s">
        <v>182</v>
      </c>
      <c r="C68" s="61" t="s">
        <v>314</v>
      </c>
      <c r="D68" s="84" t="s">
        <v>291</v>
      </c>
      <c r="E68" s="61" t="e">
        <f>#REF!</f>
        <v>#REF!</v>
      </c>
      <c r="F68" s="61"/>
      <c r="G68" s="61">
        <v>2006</v>
      </c>
      <c r="H68" s="62">
        <v>11</v>
      </c>
      <c r="I68" s="63" t="e">
        <f>#REF!</f>
        <v>#REF!</v>
      </c>
      <c r="K68" s="12">
        <v>600</v>
      </c>
      <c r="M68" s="17">
        <v>17</v>
      </c>
      <c r="O68" s="61"/>
    </row>
    <row r="69" spans="1:15" x14ac:dyDescent="0.3">
      <c r="A69" s="84" t="s">
        <v>283</v>
      </c>
      <c r="B69" s="61" t="s">
        <v>182</v>
      </c>
      <c r="C69" s="61" t="s">
        <v>314</v>
      </c>
      <c r="D69" s="84" t="s">
        <v>274</v>
      </c>
      <c r="E69" s="61" t="e">
        <f>#REF!</f>
        <v>#REF!</v>
      </c>
      <c r="F69" s="69" t="s">
        <v>269</v>
      </c>
      <c r="G69" s="61">
        <v>2008</v>
      </c>
      <c r="H69" s="62">
        <v>7.1</v>
      </c>
      <c r="I69" s="63" t="e">
        <f>#REF!</f>
        <v>#REF!</v>
      </c>
      <c r="K69" s="12">
        <v>600</v>
      </c>
      <c r="M69" s="17">
        <v>11.428571428571429</v>
      </c>
      <c r="O69" s="61"/>
    </row>
    <row r="70" spans="1:15" x14ac:dyDescent="0.3">
      <c r="A70" s="84" t="s">
        <v>41</v>
      </c>
      <c r="B70" s="61" t="s">
        <v>182</v>
      </c>
      <c r="C70" s="61" t="s">
        <v>314</v>
      </c>
      <c r="D70" s="84" t="s">
        <v>292</v>
      </c>
      <c r="E70" s="61" t="e">
        <f>#REF!</f>
        <v>#REF!</v>
      </c>
      <c r="F70" s="61"/>
      <c r="G70" s="61">
        <v>2008</v>
      </c>
      <c r="H70" s="62" t="s">
        <v>98</v>
      </c>
      <c r="I70" s="63" t="e">
        <f>#REF!</f>
        <v>#REF!</v>
      </c>
      <c r="K70" s="12">
        <v>600</v>
      </c>
      <c r="O70" s="61"/>
    </row>
    <row r="71" spans="1:15" x14ac:dyDescent="0.3">
      <c r="A71" s="84" t="s">
        <v>43</v>
      </c>
      <c r="B71" s="61" t="s">
        <v>182</v>
      </c>
      <c r="C71" s="61" t="s">
        <v>314</v>
      </c>
      <c r="D71" s="84" t="s">
        <v>293</v>
      </c>
      <c r="E71" s="61" t="e">
        <f>#REF!</f>
        <v>#REF!</v>
      </c>
      <c r="F71" s="61"/>
      <c r="G71" s="61">
        <v>2008</v>
      </c>
      <c r="H71" s="62">
        <v>6.7</v>
      </c>
      <c r="I71" s="63" t="e">
        <f>#REF!</f>
        <v>#REF!</v>
      </c>
      <c r="K71" s="12">
        <v>1500</v>
      </c>
      <c r="M71" s="17">
        <v>10.857142857142859</v>
      </c>
      <c r="O71" s="61"/>
    </row>
    <row r="72" spans="1:15" x14ac:dyDescent="0.3">
      <c r="A72" s="84" t="s">
        <v>48</v>
      </c>
      <c r="B72" s="61" t="s">
        <v>182</v>
      </c>
      <c r="C72" s="61" t="s">
        <v>314</v>
      </c>
      <c r="D72" s="84" t="s">
        <v>294</v>
      </c>
      <c r="E72" s="61" t="e">
        <f>#REF!</f>
        <v>#REF!</v>
      </c>
      <c r="F72" s="61"/>
      <c r="G72" s="61">
        <v>2008</v>
      </c>
      <c r="H72" s="62">
        <v>7.2</v>
      </c>
      <c r="I72" s="63" t="e">
        <f>#REF!</f>
        <v>#REF!</v>
      </c>
      <c r="K72" s="12"/>
      <c r="M72" s="17">
        <v>11.571428571428571</v>
      </c>
      <c r="O72" s="61"/>
    </row>
    <row r="73" spans="1:15" x14ac:dyDescent="0.3">
      <c r="A73" s="84" t="s">
        <v>50</v>
      </c>
      <c r="B73" s="61" t="s">
        <v>182</v>
      </c>
      <c r="C73" s="61" t="s">
        <v>314</v>
      </c>
      <c r="D73" s="84" t="s">
        <v>295</v>
      </c>
      <c r="E73" s="61" t="e">
        <f>#REF!</f>
        <v>#REF!</v>
      </c>
      <c r="F73" s="61"/>
      <c r="G73" s="61">
        <v>2007</v>
      </c>
      <c r="H73" s="62">
        <v>6.3</v>
      </c>
      <c r="I73" s="63" t="e">
        <f>#REF!</f>
        <v>#REF!</v>
      </c>
      <c r="K73" s="12">
        <v>1200</v>
      </c>
      <c r="M73" s="17">
        <v>10.285714285714286</v>
      </c>
      <c r="O73" s="61"/>
    </row>
    <row r="74" spans="1:15" x14ac:dyDescent="0.3">
      <c r="A74" s="84" t="s">
        <v>52</v>
      </c>
      <c r="B74" s="61" t="s">
        <v>182</v>
      </c>
      <c r="C74" s="61" t="s">
        <v>314</v>
      </c>
      <c r="D74" s="84" t="s">
        <v>296</v>
      </c>
      <c r="E74" s="61" t="e">
        <f>#REF!</f>
        <v>#REF!</v>
      </c>
      <c r="F74" s="61"/>
      <c r="G74" s="61">
        <v>2008</v>
      </c>
      <c r="H74" s="62">
        <v>4.4000000000000004</v>
      </c>
      <c r="I74" s="63" t="e">
        <f>#REF!</f>
        <v>#REF!</v>
      </c>
      <c r="K74" s="12">
        <v>600</v>
      </c>
      <c r="M74" s="17">
        <v>7.571428571428573</v>
      </c>
      <c r="O74" s="61"/>
    </row>
    <row r="75" spans="1:15" x14ac:dyDescent="0.3">
      <c r="A75" s="84" t="s">
        <v>54</v>
      </c>
      <c r="B75" s="61" t="s">
        <v>182</v>
      </c>
      <c r="C75" s="61" t="s">
        <v>314</v>
      </c>
      <c r="D75" s="84" t="s">
        <v>297</v>
      </c>
      <c r="E75" s="61" t="e">
        <f>#REF!</f>
        <v>#REF!</v>
      </c>
      <c r="F75" s="61"/>
      <c r="G75" s="61"/>
      <c r="H75" s="62"/>
      <c r="I75" s="63" t="e">
        <f>#REF!</f>
        <v>#REF!</v>
      </c>
      <c r="K75" s="12"/>
      <c r="O75" s="61" t="s">
        <v>56</v>
      </c>
    </row>
    <row r="76" spans="1:15" x14ac:dyDescent="0.3">
      <c r="A76" s="84" t="s">
        <v>57</v>
      </c>
      <c r="B76" s="61" t="s">
        <v>182</v>
      </c>
      <c r="C76" s="61" t="s">
        <v>314</v>
      </c>
      <c r="D76" s="84" t="s">
        <v>298</v>
      </c>
      <c r="E76" s="61" t="e">
        <f>#REF!</f>
        <v>#REF!</v>
      </c>
      <c r="F76" s="69" t="s">
        <v>269</v>
      </c>
      <c r="G76" s="61"/>
      <c r="H76" s="62"/>
      <c r="I76" s="63" t="e">
        <f>#REF!</f>
        <v>#REF!</v>
      </c>
      <c r="K76" s="12"/>
      <c r="O76" s="61"/>
    </row>
    <row r="77" spans="1:15" x14ac:dyDescent="0.3">
      <c r="A77" s="61"/>
      <c r="B77" s="61"/>
      <c r="C77" s="61"/>
      <c r="D77" s="61"/>
      <c r="E77" s="61"/>
      <c r="F77" s="61"/>
      <c r="G77" s="61"/>
      <c r="H77" s="62"/>
      <c r="I77" s="63"/>
      <c r="K77" s="12"/>
      <c r="O77" s="64"/>
    </row>
    <row r="78" spans="1:15" ht="15" customHeight="1" x14ac:dyDescent="0.3">
      <c r="A78" s="163" t="s">
        <v>71</v>
      </c>
      <c r="B78" s="163"/>
      <c r="C78" s="163"/>
      <c r="D78" s="166"/>
      <c r="E78" s="166"/>
      <c r="F78" s="166"/>
      <c r="G78" s="166"/>
      <c r="H78" s="166"/>
      <c r="I78" s="166"/>
      <c r="K78"/>
      <c r="O78"/>
    </row>
    <row r="79" spans="1:15" x14ac:dyDescent="0.3">
      <c r="A79" s="166"/>
      <c r="B79" s="166"/>
      <c r="C79" s="166"/>
      <c r="D79" s="166"/>
      <c r="E79" s="166"/>
      <c r="F79" s="166"/>
      <c r="G79" s="166"/>
      <c r="H79" s="166"/>
      <c r="I79" s="166"/>
      <c r="K79"/>
      <c r="O79"/>
    </row>
    <row r="80" spans="1:15" x14ac:dyDescent="0.3">
      <c r="A80" s="84" t="s">
        <v>68</v>
      </c>
      <c r="B80" s="61" t="s">
        <v>180</v>
      </c>
      <c r="C80" s="61" t="s">
        <v>314</v>
      </c>
      <c r="D80" s="84" t="s">
        <v>302</v>
      </c>
      <c r="E80" s="61" t="e">
        <f>#REF!</f>
        <v>#REF!</v>
      </c>
      <c r="F80" s="69" t="s">
        <v>269</v>
      </c>
      <c r="G80" s="61">
        <v>2012</v>
      </c>
      <c r="H80" s="62">
        <v>5.5</v>
      </c>
      <c r="I80" s="63" t="e">
        <f>#REF!</f>
        <v>#REF!</v>
      </c>
      <c r="K80" s="12">
        <v>1500</v>
      </c>
      <c r="M80" s="17">
        <v>9.1428571428571441</v>
      </c>
      <c r="O80" s="61" t="s">
        <v>31</v>
      </c>
    </row>
    <row r="81" spans="1:15" ht="15" customHeight="1" x14ac:dyDescent="0.3">
      <c r="A81" s="84" t="s">
        <v>299</v>
      </c>
      <c r="B81" s="61" t="s">
        <v>180</v>
      </c>
      <c r="C81" s="61" t="s">
        <v>314</v>
      </c>
      <c r="D81" s="84" t="s">
        <v>303</v>
      </c>
      <c r="E81" s="61" t="e">
        <f>#REF!</f>
        <v>#REF!</v>
      </c>
      <c r="F81" s="61"/>
      <c r="G81" s="61">
        <v>2012</v>
      </c>
      <c r="H81" s="62">
        <v>3</v>
      </c>
      <c r="I81" s="63" t="e">
        <f>#REF!</f>
        <v>#REF!</v>
      </c>
      <c r="K81" s="12">
        <v>2500</v>
      </c>
      <c r="M81" s="17">
        <v>5.5714285714285721</v>
      </c>
      <c r="O81" s="61" t="s">
        <v>31</v>
      </c>
    </row>
    <row r="82" spans="1:15" x14ac:dyDescent="0.3">
      <c r="A82" s="84" t="s">
        <v>66</v>
      </c>
      <c r="B82" s="61" t="s">
        <v>182</v>
      </c>
      <c r="C82" s="61" t="s">
        <v>314</v>
      </c>
      <c r="D82" s="84" t="s">
        <v>304</v>
      </c>
      <c r="E82" s="61" t="e">
        <f>#REF!</f>
        <v>#REF!</v>
      </c>
      <c r="F82" s="69" t="s">
        <v>269</v>
      </c>
      <c r="G82" s="61">
        <v>2011</v>
      </c>
      <c r="H82" s="62">
        <v>3.1</v>
      </c>
      <c r="I82" s="63" t="e">
        <f>#REF!</f>
        <v>#REF!</v>
      </c>
      <c r="K82" s="12">
        <v>2500</v>
      </c>
      <c r="M82" s="17">
        <v>5.7142857142857144</v>
      </c>
      <c r="O82" s="61"/>
    </row>
    <row r="83" spans="1:15" x14ac:dyDescent="0.3">
      <c r="A83" s="84" t="s">
        <v>301</v>
      </c>
      <c r="B83" s="61" t="s">
        <v>182</v>
      </c>
      <c r="C83" s="61" t="s">
        <v>314</v>
      </c>
      <c r="D83" s="84" t="s">
        <v>63</v>
      </c>
      <c r="E83" s="61" t="e">
        <f>#REF!</f>
        <v>#REF!</v>
      </c>
      <c r="F83" s="61"/>
      <c r="G83" s="61">
        <v>2011</v>
      </c>
      <c r="H83" s="62">
        <v>4.0999999999999996</v>
      </c>
      <c r="I83" s="63" t="e">
        <f>#REF!</f>
        <v>#REF!</v>
      </c>
      <c r="K83" s="12">
        <v>600</v>
      </c>
      <c r="M83" s="17">
        <v>7.1428571428571432</v>
      </c>
      <c r="O83" s="61"/>
    </row>
    <row r="84" spans="1:15" x14ac:dyDescent="0.3">
      <c r="A84" s="84" t="s">
        <v>299</v>
      </c>
      <c r="B84" s="61" t="s">
        <v>182</v>
      </c>
      <c r="C84" s="61" t="s">
        <v>314</v>
      </c>
      <c r="D84" s="84" t="s">
        <v>300</v>
      </c>
      <c r="E84" s="61" t="e">
        <f>#REF!</f>
        <v>#REF!</v>
      </c>
      <c r="F84" s="61"/>
      <c r="G84" s="61">
        <v>2011</v>
      </c>
      <c r="H84" s="62">
        <v>2.9</v>
      </c>
      <c r="I84" s="63" t="e">
        <f>#REF!</f>
        <v>#REF!</v>
      </c>
      <c r="K84" s="12">
        <v>3000</v>
      </c>
      <c r="M84" s="17">
        <v>5.4285714285714288</v>
      </c>
      <c r="O84" s="61"/>
    </row>
    <row r="85" spans="1:15" x14ac:dyDescent="0.3">
      <c r="A85" s="65"/>
      <c r="B85" s="65"/>
      <c r="C85" s="65"/>
      <c r="D85" s="65"/>
      <c r="E85" s="65"/>
      <c r="F85" s="65"/>
      <c r="G85" s="65"/>
      <c r="H85" s="67"/>
      <c r="I85" s="68"/>
      <c r="K85" s="12"/>
      <c r="O85" s="66"/>
    </row>
    <row r="86" spans="1:15" x14ac:dyDescent="0.3">
      <c r="A86" s="163" t="s">
        <v>77</v>
      </c>
      <c r="B86" s="163"/>
      <c r="C86" s="163"/>
      <c r="D86" s="166"/>
      <c r="E86" s="166"/>
      <c r="F86" s="166"/>
      <c r="G86" s="166"/>
      <c r="H86" s="166"/>
      <c r="I86" s="166"/>
      <c r="K86"/>
      <c r="O86"/>
    </row>
    <row r="87" spans="1:15" ht="15" customHeight="1" x14ac:dyDescent="0.3">
      <c r="A87" s="166"/>
      <c r="B87" s="166"/>
      <c r="C87" s="166"/>
      <c r="D87" s="166"/>
      <c r="E87" s="166"/>
      <c r="F87" s="166"/>
      <c r="G87" s="166"/>
      <c r="H87" s="166"/>
      <c r="I87" s="166"/>
      <c r="K87"/>
      <c r="O87"/>
    </row>
    <row r="88" spans="1:15" x14ac:dyDescent="0.3">
      <c r="A88" s="84" t="s">
        <v>184</v>
      </c>
      <c r="B88" s="61" t="s">
        <v>182</v>
      </c>
      <c r="C88" s="61" t="s">
        <v>314</v>
      </c>
      <c r="D88" s="84" t="s">
        <v>387</v>
      </c>
      <c r="E88" s="61" t="e">
        <f>#REF!</f>
        <v>#REF!</v>
      </c>
      <c r="F88" s="69" t="s">
        <v>269</v>
      </c>
      <c r="G88" s="61">
        <v>2009</v>
      </c>
      <c r="H88" s="62">
        <v>3.15</v>
      </c>
      <c r="I88" s="63" t="e">
        <f>#REF!</f>
        <v>#REF!</v>
      </c>
      <c r="K88" s="12">
        <v>1500</v>
      </c>
      <c r="M88" s="17">
        <v>5.7857142857142856</v>
      </c>
      <c r="O88" s="61"/>
    </row>
    <row r="89" spans="1:15" x14ac:dyDescent="0.3">
      <c r="A89" s="84" t="s">
        <v>184</v>
      </c>
      <c r="B89" s="61" t="s">
        <v>180</v>
      </c>
      <c r="C89" s="61" t="s">
        <v>314</v>
      </c>
      <c r="D89" s="84" t="s">
        <v>305</v>
      </c>
      <c r="E89" s="61" t="e">
        <f>#REF!</f>
        <v>#REF!</v>
      </c>
      <c r="F89" s="69" t="s">
        <v>269</v>
      </c>
      <c r="G89" s="61">
        <v>2012</v>
      </c>
      <c r="H89" s="62">
        <v>3.5</v>
      </c>
      <c r="I89" s="63" t="e">
        <f>#REF!</f>
        <v>#REF!</v>
      </c>
      <c r="K89" s="12">
        <v>2000</v>
      </c>
      <c r="M89" s="17">
        <v>6.2857142857142865</v>
      </c>
      <c r="O89" s="61" t="s">
        <v>80</v>
      </c>
    </row>
    <row r="90" spans="1:15" x14ac:dyDescent="0.3">
      <c r="A90" s="84" t="s">
        <v>185</v>
      </c>
      <c r="B90" s="61" t="s">
        <v>182</v>
      </c>
      <c r="C90" s="61" t="s">
        <v>314</v>
      </c>
      <c r="D90" s="84" t="s">
        <v>385</v>
      </c>
      <c r="E90" s="61" t="e">
        <f>#REF!</f>
        <v>#REF!</v>
      </c>
      <c r="F90" s="61"/>
      <c r="G90" s="61">
        <v>2011</v>
      </c>
      <c r="H90" s="62">
        <v>3.5</v>
      </c>
      <c r="I90" s="63" t="e">
        <f>#REF!</f>
        <v>#REF!</v>
      </c>
      <c r="K90" s="12">
        <v>600</v>
      </c>
      <c r="M90" s="17">
        <v>6.2857142857142865</v>
      </c>
      <c r="O90" s="61" t="s">
        <v>93</v>
      </c>
    </row>
    <row r="91" spans="1:15" ht="15" customHeight="1" x14ac:dyDescent="0.3">
      <c r="A91" s="84" t="s">
        <v>186</v>
      </c>
      <c r="B91" s="61" t="s">
        <v>182</v>
      </c>
      <c r="C91" s="61" t="s">
        <v>314</v>
      </c>
      <c r="D91" s="84" t="s">
        <v>306</v>
      </c>
      <c r="E91" s="61" t="e">
        <f>#REF!</f>
        <v>#REF!</v>
      </c>
      <c r="F91" s="61"/>
      <c r="G91" s="61">
        <v>2010</v>
      </c>
      <c r="H91" s="62">
        <v>8.65</v>
      </c>
      <c r="I91" s="63" t="e">
        <f>#REF!</f>
        <v>#REF!</v>
      </c>
      <c r="K91" s="12">
        <v>500</v>
      </c>
      <c r="M91" s="17">
        <v>13.642857142857144</v>
      </c>
      <c r="O91" s="61"/>
    </row>
    <row r="92" spans="1:15" x14ac:dyDescent="0.3">
      <c r="A92" s="84" t="s">
        <v>186</v>
      </c>
      <c r="B92" s="61" t="s">
        <v>180</v>
      </c>
      <c r="C92" s="61" t="s">
        <v>314</v>
      </c>
      <c r="D92" s="84" t="s">
        <v>306</v>
      </c>
      <c r="E92" s="61" t="e">
        <f>#REF!</f>
        <v>#REF!</v>
      </c>
      <c r="F92" s="61"/>
      <c r="G92" s="61">
        <v>2011</v>
      </c>
      <c r="H92" s="62">
        <v>8.65</v>
      </c>
      <c r="I92" s="63" t="e">
        <f>#REF!</f>
        <v>#REF!</v>
      </c>
      <c r="K92" s="12">
        <v>500</v>
      </c>
      <c r="M92" s="17">
        <v>13.642857142857144</v>
      </c>
      <c r="O92" s="61"/>
    </row>
    <row r="93" spans="1:15" x14ac:dyDescent="0.3">
      <c r="A93" s="84" t="s">
        <v>82</v>
      </c>
      <c r="B93" s="61" t="s">
        <v>182</v>
      </c>
      <c r="C93" s="61" t="s">
        <v>314</v>
      </c>
      <c r="D93" s="84" t="s">
        <v>307</v>
      </c>
      <c r="E93" s="61" t="e">
        <f>#REF!</f>
        <v>#REF!</v>
      </c>
      <c r="F93" s="61"/>
      <c r="G93" s="61">
        <v>2011</v>
      </c>
      <c r="H93" s="62">
        <v>6.8</v>
      </c>
      <c r="I93" s="63" t="e">
        <f>#REF!</f>
        <v>#REF!</v>
      </c>
      <c r="K93" s="12">
        <v>600</v>
      </c>
      <c r="M93" s="17">
        <v>11.000000000000002</v>
      </c>
      <c r="O93" s="61"/>
    </row>
    <row r="94" spans="1:15" x14ac:dyDescent="0.3">
      <c r="A94" s="84" t="s">
        <v>83</v>
      </c>
      <c r="B94" s="61" t="s">
        <v>182</v>
      </c>
      <c r="C94" s="61" t="s">
        <v>314</v>
      </c>
      <c r="D94" s="84" t="s">
        <v>308</v>
      </c>
      <c r="E94" s="61" t="e">
        <f>#REF!</f>
        <v>#REF!</v>
      </c>
      <c r="F94" s="61"/>
      <c r="G94" s="61">
        <v>2011</v>
      </c>
      <c r="H94" s="62">
        <v>25</v>
      </c>
      <c r="I94" s="63" t="e">
        <f>#REF!</f>
        <v>#REF!</v>
      </c>
      <c r="K94" s="12">
        <v>120</v>
      </c>
      <c r="M94" s="17">
        <v>37</v>
      </c>
      <c r="O94" s="61"/>
    </row>
    <row r="95" spans="1:15" x14ac:dyDescent="0.3">
      <c r="A95" s="84" t="s">
        <v>85</v>
      </c>
      <c r="B95" s="61" t="s">
        <v>182</v>
      </c>
      <c r="C95" s="61" t="s">
        <v>314</v>
      </c>
      <c r="D95" s="84" t="s">
        <v>309</v>
      </c>
      <c r="E95" s="61" t="e">
        <f>#REF!</f>
        <v>#REF!</v>
      </c>
      <c r="F95" s="61"/>
      <c r="G95" s="61">
        <v>2010</v>
      </c>
      <c r="H95" s="62">
        <v>6.7</v>
      </c>
      <c r="I95" s="63" t="e">
        <f>#REF!</f>
        <v>#REF!</v>
      </c>
      <c r="K95" s="12">
        <v>600</v>
      </c>
      <c r="M95" s="17">
        <v>10.857142857142859</v>
      </c>
      <c r="O95" s="61"/>
    </row>
    <row r="96" spans="1:15" x14ac:dyDescent="0.3">
      <c r="A96" s="84" t="s">
        <v>87</v>
      </c>
      <c r="B96" s="61" t="s">
        <v>182</v>
      </c>
      <c r="C96" s="61" t="s">
        <v>314</v>
      </c>
      <c r="D96" s="84" t="s">
        <v>309</v>
      </c>
      <c r="E96" s="61" t="e">
        <f>#REF!</f>
        <v>#REF!</v>
      </c>
      <c r="F96" s="61"/>
      <c r="G96" s="61">
        <v>2010</v>
      </c>
      <c r="H96" s="62">
        <v>7.4</v>
      </c>
      <c r="I96" s="63" t="e">
        <f>#REF!</f>
        <v>#REF!</v>
      </c>
      <c r="K96" s="12">
        <v>600</v>
      </c>
      <c r="M96" s="17">
        <v>11.857142857142859</v>
      </c>
      <c r="O96" s="61"/>
    </row>
    <row r="97" spans="1:15" x14ac:dyDescent="0.3">
      <c r="A97" s="84" t="s">
        <v>88</v>
      </c>
      <c r="B97" s="61" t="s">
        <v>182</v>
      </c>
      <c r="C97" s="61" t="s">
        <v>314</v>
      </c>
      <c r="D97" s="84" t="s">
        <v>310</v>
      </c>
      <c r="E97" s="61" t="e">
        <f>#REF!</f>
        <v>#REF!</v>
      </c>
      <c r="F97" s="61"/>
      <c r="G97" s="61">
        <v>2008</v>
      </c>
      <c r="H97" s="62">
        <v>10</v>
      </c>
      <c r="I97" s="63" t="e">
        <f>#REF!</f>
        <v>#REF!</v>
      </c>
      <c r="K97" s="12">
        <v>350</v>
      </c>
      <c r="M97" s="17">
        <v>15.571428571428573</v>
      </c>
      <c r="O97" s="61"/>
    </row>
    <row r="98" spans="1:15" x14ac:dyDescent="0.3">
      <c r="A98" s="84" t="s">
        <v>94</v>
      </c>
      <c r="B98" s="61" t="s">
        <v>182</v>
      </c>
      <c r="C98" s="61" t="s">
        <v>314</v>
      </c>
      <c r="D98" s="84" t="s">
        <v>311</v>
      </c>
      <c r="E98" s="61" t="e">
        <f>#REF!</f>
        <v>#REF!</v>
      </c>
      <c r="F98" s="61"/>
      <c r="G98" s="61">
        <v>2011</v>
      </c>
      <c r="H98" s="62">
        <v>6.6</v>
      </c>
      <c r="I98" s="63" t="e">
        <f>#REF!</f>
        <v>#REF!</v>
      </c>
      <c r="K98" s="12">
        <v>600</v>
      </c>
      <c r="M98" s="17">
        <v>10.714285714285715</v>
      </c>
      <c r="O98" s="61" t="s">
        <v>96</v>
      </c>
    </row>
    <row r="99" spans="1:15" hidden="1" x14ac:dyDescent="0.3">
      <c r="A99" s="69"/>
      <c r="B99" s="61"/>
      <c r="C99" s="61"/>
      <c r="D99" s="61"/>
      <c r="E99" s="61"/>
      <c r="F99" s="61"/>
      <c r="G99" s="61"/>
      <c r="H99" s="62"/>
      <c r="I99" s="63"/>
      <c r="K99" s="12"/>
      <c r="O99" s="64"/>
    </row>
    <row r="100" spans="1:15" hidden="1" x14ac:dyDescent="0.3">
      <c r="A100" s="163" t="s">
        <v>231</v>
      </c>
      <c r="B100" s="163"/>
      <c r="C100" s="163"/>
      <c r="D100" s="166"/>
      <c r="E100" s="166"/>
      <c r="F100" s="166"/>
      <c r="G100" s="166"/>
      <c r="H100" s="166"/>
      <c r="I100" s="166"/>
      <c r="K100" s="12"/>
      <c r="O100"/>
    </row>
    <row r="101" spans="1:15" hidden="1" x14ac:dyDescent="0.3">
      <c r="A101" s="166"/>
      <c r="B101" s="166"/>
      <c r="C101" s="166"/>
      <c r="D101" s="166"/>
      <c r="E101" s="166"/>
      <c r="F101" s="166"/>
      <c r="G101" s="166"/>
      <c r="H101" s="166"/>
      <c r="I101" s="166"/>
      <c r="K101" s="12"/>
      <c r="O101"/>
    </row>
    <row r="102" spans="1:15" hidden="1" x14ac:dyDescent="0.3">
      <c r="A102" s="84" t="s">
        <v>233</v>
      </c>
      <c r="B102" s="61" t="s">
        <v>180</v>
      </c>
      <c r="C102" s="61" t="s">
        <v>314</v>
      </c>
      <c r="D102" s="84" t="s">
        <v>232</v>
      </c>
      <c r="E102" s="61" t="e">
        <f>#REF!</f>
        <v>#REF!</v>
      </c>
      <c r="F102" s="61"/>
      <c r="G102" s="61">
        <v>2012</v>
      </c>
      <c r="H102" s="62">
        <v>3.6</v>
      </c>
      <c r="I102" s="63" t="e">
        <f>#REF!</f>
        <v>#REF!</v>
      </c>
      <c r="K102" s="12"/>
      <c r="O102" s="61"/>
    </row>
    <row r="103" spans="1:15" x14ac:dyDescent="0.3">
      <c r="A103" s="69"/>
      <c r="B103" s="61"/>
      <c r="C103" s="61"/>
      <c r="D103" s="61"/>
      <c r="E103" s="61"/>
      <c r="F103" s="61"/>
      <c r="G103" s="61"/>
      <c r="H103" s="62"/>
      <c r="I103" s="63"/>
      <c r="K103" s="12"/>
      <c r="O103" s="64"/>
    </row>
    <row r="104" spans="1:15" x14ac:dyDescent="0.3">
      <c r="A104" s="163" t="s">
        <v>188</v>
      </c>
      <c r="B104" s="163"/>
      <c r="C104" s="163"/>
      <c r="D104" s="166"/>
      <c r="E104" s="166"/>
      <c r="F104" s="166"/>
      <c r="G104" s="166"/>
      <c r="H104" s="166"/>
      <c r="I104" s="166"/>
      <c r="K104"/>
      <c r="O104"/>
    </row>
    <row r="105" spans="1:15" ht="15" customHeight="1" x14ac:dyDescent="0.3">
      <c r="A105" s="166"/>
      <c r="B105" s="166"/>
      <c r="C105" s="166"/>
      <c r="D105" s="166"/>
      <c r="E105" s="166"/>
      <c r="F105" s="166"/>
      <c r="G105" s="166"/>
      <c r="H105" s="166"/>
      <c r="I105" s="166"/>
      <c r="K105"/>
      <c r="O105"/>
    </row>
    <row r="106" spans="1:15" x14ac:dyDescent="0.3">
      <c r="A106" s="84" t="s">
        <v>99</v>
      </c>
      <c r="B106" s="61" t="s">
        <v>187</v>
      </c>
      <c r="C106" s="61" t="s">
        <v>314</v>
      </c>
      <c r="D106" s="84" t="s">
        <v>312</v>
      </c>
      <c r="E106" s="61" t="e">
        <f>#REF!</f>
        <v>#REF!</v>
      </c>
      <c r="F106" s="69" t="s">
        <v>269</v>
      </c>
      <c r="G106" s="61">
        <v>2012</v>
      </c>
      <c r="H106" s="62">
        <v>3.6</v>
      </c>
      <c r="I106" s="63" t="e">
        <f>#REF!</f>
        <v>#REF!</v>
      </c>
      <c r="K106" s="12">
        <v>1200</v>
      </c>
      <c r="M106" s="17">
        <v>6.4285714285714288</v>
      </c>
      <c r="O106" s="61" t="s">
        <v>100</v>
      </c>
    </row>
    <row r="107" spans="1:15" x14ac:dyDescent="0.3">
      <c r="A107" s="84" t="s">
        <v>101</v>
      </c>
      <c r="B107" s="61" t="s">
        <v>187</v>
      </c>
      <c r="C107" s="61" t="s">
        <v>314</v>
      </c>
      <c r="D107" s="84" t="s">
        <v>313</v>
      </c>
      <c r="E107" s="61" t="e">
        <f>#REF!</f>
        <v>#REF!</v>
      </c>
      <c r="F107" s="69" t="s">
        <v>269</v>
      </c>
      <c r="G107" s="61">
        <v>2012</v>
      </c>
      <c r="H107" s="62">
        <v>3.8</v>
      </c>
      <c r="I107" s="63" t="e">
        <f>#REF!</f>
        <v>#REF!</v>
      </c>
      <c r="K107" s="12">
        <v>3000</v>
      </c>
      <c r="M107" s="17">
        <v>6.7142857142857153</v>
      </c>
      <c r="O107" s="61" t="s">
        <v>243</v>
      </c>
    </row>
    <row r="108" spans="1:15" x14ac:dyDescent="0.3">
      <c r="A108" s="84" t="s">
        <v>101</v>
      </c>
      <c r="B108" s="61" t="s">
        <v>187</v>
      </c>
      <c r="C108" s="61" t="s">
        <v>315</v>
      </c>
      <c r="D108" s="84" t="s">
        <v>313</v>
      </c>
      <c r="E108" s="61" t="e">
        <f>#REF!</f>
        <v>#REF!</v>
      </c>
      <c r="F108" s="69" t="s">
        <v>269</v>
      </c>
      <c r="G108" s="61">
        <v>2012</v>
      </c>
      <c r="H108" s="62">
        <v>4.2</v>
      </c>
      <c r="I108" s="63" t="e">
        <f>#REF!</f>
        <v>#REF!</v>
      </c>
      <c r="K108" s="12">
        <v>600</v>
      </c>
      <c r="M108" s="17">
        <v>7.2857142857142874</v>
      </c>
      <c r="O108" s="61" t="s">
        <v>250</v>
      </c>
    </row>
    <row r="109" spans="1:15" ht="15" customHeight="1" x14ac:dyDescent="0.3">
      <c r="A109" s="84" t="s">
        <v>99</v>
      </c>
      <c r="B109" s="61" t="s">
        <v>187</v>
      </c>
      <c r="C109" s="61" t="s">
        <v>314</v>
      </c>
      <c r="D109" s="84" t="s">
        <v>102</v>
      </c>
      <c r="E109" s="61" t="e">
        <f>#REF!</f>
        <v>#REF!</v>
      </c>
      <c r="F109" s="69" t="s">
        <v>269</v>
      </c>
      <c r="G109" s="61">
        <v>2012</v>
      </c>
      <c r="H109" s="62">
        <v>10.5</v>
      </c>
      <c r="I109" s="63" t="e">
        <f>#REF!</f>
        <v>#REF!</v>
      </c>
      <c r="K109" s="12">
        <v>150</v>
      </c>
      <c r="M109" s="17">
        <v>16.285714285714288</v>
      </c>
      <c r="O109" s="61"/>
    </row>
    <row r="110" spans="1:15" x14ac:dyDescent="0.3">
      <c r="A110" s="69"/>
      <c r="B110" s="61"/>
      <c r="C110" s="61"/>
      <c r="D110" s="61"/>
      <c r="E110" s="61"/>
      <c r="F110" s="61"/>
      <c r="G110" s="61"/>
      <c r="H110" s="62"/>
      <c r="I110" s="63"/>
      <c r="K110" s="12"/>
      <c r="O110" s="64"/>
    </row>
    <row r="111" spans="1:15" x14ac:dyDescent="0.3">
      <c r="A111" s="163" t="s">
        <v>189</v>
      </c>
      <c r="B111" s="163"/>
      <c r="C111" s="163"/>
      <c r="D111" s="166"/>
      <c r="E111" s="166"/>
      <c r="F111" s="166"/>
      <c r="G111" s="166"/>
      <c r="H111" s="166"/>
      <c r="I111" s="166"/>
      <c r="K111"/>
      <c r="O111"/>
    </row>
    <row r="112" spans="1:15" x14ac:dyDescent="0.3">
      <c r="A112" s="166"/>
      <c r="B112" s="166"/>
      <c r="C112" s="166"/>
      <c r="D112" s="166"/>
      <c r="E112" s="166"/>
      <c r="F112" s="166"/>
      <c r="G112" s="166"/>
      <c r="H112" s="166"/>
      <c r="I112" s="166"/>
      <c r="K112"/>
      <c r="O112"/>
    </row>
    <row r="113" spans="1:15" x14ac:dyDescent="0.3">
      <c r="A113" s="84" t="s">
        <v>118</v>
      </c>
      <c r="B113" s="61" t="s">
        <v>182</v>
      </c>
      <c r="C113" s="61" t="s">
        <v>314</v>
      </c>
      <c r="D113" s="84" t="s">
        <v>316</v>
      </c>
      <c r="E113" s="61" t="e">
        <f>#REF!</f>
        <v>#REF!</v>
      </c>
      <c r="F113" s="61"/>
      <c r="G113" s="61">
        <v>2009</v>
      </c>
      <c r="H113" s="70">
        <v>30.69</v>
      </c>
      <c r="I113" s="63" t="e">
        <f>#REF!</f>
        <v>#REF!</v>
      </c>
      <c r="K113" s="12"/>
      <c r="M113" s="17">
        <v>45.128571428571433</v>
      </c>
      <c r="O113" s="61" t="s">
        <v>120</v>
      </c>
    </row>
    <row r="114" spans="1:15" x14ac:dyDescent="0.3">
      <c r="A114" s="84" t="s">
        <v>54</v>
      </c>
      <c r="B114" s="61" t="s">
        <v>182</v>
      </c>
      <c r="C114" s="61" t="s">
        <v>314</v>
      </c>
      <c r="D114" s="84" t="s">
        <v>316</v>
      </c>
      <c r="E114" s="61" t="e">
        <f>#REF!</f>
        <v>#REF!</v>
      </c>
      <c r="F114" s="61"/>
      <c r="G114" s="61">
        <v>2006</v>
      </c>
      <c r="H114" s="62">
        <v>26.730000000000004</v>
      </c>
      <c r="I114" s="63" t="e">
        <f>#REF!</f>
        <v>#REF!</v>
      </c>
      <c r="K114" s="12"/>
      <c r="M114" s="17">
        <v>39.471428571428575</v>
      </c>
      <c r="O114" s="61" t="s">
        <v>120</v>
      </c>
    </row>
    <row r="115" spans="1:15" x14ac:dyDescent="0.3">
      <c r="A115" s="84" t="s">
        <v>118</v>
      </c>
      <c r="B115" s="61" t="s">
        <v>182</v>
      </c>
      <c r="C115" s="61" t="s">
        <v>314</v>
      </c>
      <c r="D115" s="84" t="s">
        <v>317</v>
      </c>
      <c r="E115" s="61" t="e">
        <f>#REF!</f>
        <v>#REF!</v>
      </c>
      <c r="F115" s="61"/>
      <c r="G115" s="61">
        <v>2006</v>
      </c>
      <c r="H115" s="62">
        <v>21.34</v>
      </c>
      <c r="I115" s="63" t="e">
        <f>#REF!</f>
        <v>#REF!</v>
      </c>
      <c r="K115" s="12"/>
      <c r="M115" s="17">
        <v>31.771428571428572</v>
      </c>
      <c r="O115" s="61" t="s">
        <v>120</v>
      </c>
    </row>
    <row r="116" spans="1:15" ht="15" customHeight="1" x14ac:dyDescent="0.3">
      <c r="A116" s="84" t="s">
        <v>118</v>
      </c>
      <c r="B116" s="61" t="s">
        <v>182</v>
      </c>
      <c r="C116" s="61" t="s">
        <v>314</v>
      </c>
      <c r="D116" s="84" t="s">
        <v>318</v>
      </c>
      <c r="E116" s="61" t="e">
        <f>#REF!</f>
        <v>#REF!</v>
      </c>
      <c r="F116" s="61"/>
      <c r="G116" s="61"/>
      <c r="H116" s="62"/>
      <c r="I116" s="63" t="e">
        <f>#REF!</f>
        <v>#REF!</v>
      </c>
      <c r="K116" s="12"/>
      <c r="M116" s="17">
        <v>1.2857142857142858</v>
      </c>
      <c r="O116" s="61" t="s">
        <v>123</v>
      </c>
    </row>
    <row r="117" spans="1:15" x14ac:dyDescent="0.3">
      <c r="A117" s="84" t="s">
        <v>118</v>
      </c>
      <c r="B117" s="61" t="s">
        <v>182</v>
      </c>
      <c r="C117" s="61" t="s">
        <v>314</v>
      </c>
      <c r="D117" s="84" t="s">
        <v>319</v>
      </c>
      <c r="E117" s="61" t="e">
        <f>#REF!</f>
        <v>#REF!</v>
      </c>
      <c r="F117" s="61"/>
      <c r="G117" s="61">
        <v>2004</v>
      </c>
      <c r="H117" s="62">
        <v>10.89</v>
      </c>
      <c r="I117" s="63" t="e">
        <f>#REF!</f>
        <v>#REF!</v>
      </c>
      <c r="K117" s="12"/>
      <c r="M117" s="17">
        <v>16.842857142857145</v>
      </c>
      <c r="O117" s="61" t="s">
        <v>56</v>
      </c>
    </row>
    <row r="118" spans="1:15" x14ac:dyDescent="0.3">
      <c r="A118" s="84" t="s">
        <v>125</v>
      </c>
      <c r="B118" s="61" t="s">
        <v>182</v>
      </c>
      <c r="C118" s="61" t="s">
        <v>314</v>
      </c>
      <c r="D118" s="84" t="s">
        <v>320</v>
      </c>
      <c r="E118" s="61" t="e">
        <f>#REF!</f>
        <v>#REF!</v>
      </c>
      <c r="F118" s="61"/>
      <c r="G118" s="61">
        <v>2004</v>
      </c>
      <c r="H118" s="62">
        <v>8.58</v>
      </c>
      <c r="I118" s="63" t="e">
        <f>#REF!</f>
        <v>#REF!</v>
      </c>
      <c r="K118" s="12"/>
      <c r="M118" s="17">
        <v>13.542857142857144</v>
      </c>
      <c r="O118" s="61" t="s">
        <v>56</v>
      </c>
    </row>
    <row r="119" spans="1:15" x14ac:dyDescent="0.3">
      <c r="A119" s="84" t="s">
        <v>127</v>
      </c>
      <c r="B119" s="61" t="s">
        <v>182</v>
      </c>
      <c r="C119" s="61" t="s">
        <v>314</v>
      </c>
      <c r="D119" s="84" t="s">
        <v>321</v>
      </c>
      <c r="E119" s="61" t="e">
        <f>#REF!</f>
        <v>#REF!</v>
      </c>
      <c r="F119" s="61"/>
      <c r="G119" s="61">
        <v>2007</v>
      </c>
      <c r="H119" s="62">
        <v>37.510000000000005</v>
      </c>
      <c r="I119" s="63" t="e">
        <f>#REF!</f>
        <v>#REF!</v>
      </c>
      <c r="K119" s="12"/>
      <c r="M119" s="17">
        <v>54.871428571428581</v>
      </c>
      <c r="O119" s="61" t="s">
        <v>129</v>
      </c>
    </row>
    <row r="120" spans="1:15" x14ac:dyDescent="0.3">
      <c r="A120" s="84" t="s">
        <v>127</v>
      </c>
      <c r="B120" s="61" t="s">
        <v>182</v>
      </c>
      <c r="C120" s="61" t="s">
        <v>314</v>
      </c>
      <c r="D120" s="84" t="s">
        <v>322</v>
      </c>
      <c r="E120" s="61" t="e">
        <f>#REF!</f>
        <v>#REF!</v>
      </c>
      <c r="F120" s="61"/>
      <c r="G120" s="61">
        <v>2006</v>
      </c>
      <c r="H120" s="62">
        <v>22.77</v>
      </c>
      <c r="I120" s="63" t="e">
        <f>#REF!</f>
        <v>#REF!</v>
      </c>
      <c r="K120" s="12"/>
      <c r="M120" s="17">
        <v>33.814285714285717</v>
      </c>
      <c r="O120" s="61" t="s">
        <v>120</v>
      </c>
    </row>
    <row r="121" spans="1:15" x14ac:dyDescent="0.3">
      <c r="A121" s="84" t="s">
        <v>127</v>
      </c>
      <c r="B121" s="61" t="s">
        <v>182</v>
      </c>
      <c r="C121" s="61" t="s">
        <v>314</v>
      </c>
      <c r="D121" s="84" t="s">
        <v>322</v>
      </c>
      <c r="E121" s="61" t="e">
        <f>#REF!</f>
        <v>#REF!</v>
      </c>
      <c r="F121" s="61"/>
      <c r="G121" s="61">
        <v>2006</v>
      </c>
      <c r="H121" s="62">
        <v>29.59</v>
      </c>
      <c r="I121" s="63" t="e">
        <f>#REF!</f>
        <v>#REF!</v>
      </c>
      <c r="K121" s="12"/>
      <c r="M121" s="17">
        <v>43.557142857142857</v>
      </c>
      <c r="O121" s="61" t="s">
        <v>120</v>
      </c>
    </row>
    <row r="122" spans="1:15" x14ac:dyDescent="0.3">
      <c r="A122" s="84" t="s">
        <v>127</v>
      </c>
      <c r="B122" s="61" t="s">
        <v>182</v>
      </c>
      <c r="C122" s="61" t="s">
        <v>314</v>
      </c>
      <c r="D122" s="84" t="s">
        <v>323</v>
      </c>
      <c r="E122" s="61" t="e">
        <f>#REF!</f>
        <v>#REF!</v>
      </c>
      <c r="F122" s="61"/>
      <c r="G122" s="61">
        <v>2007</v>
      </c>
      <c r="H122" s="62">
        <v>34.1</v>
      </c>
      <c r="I122" s="63" t="e">
        <f>#REF!</f>
        <v>#REF!</v>
      </c>
      <c r="K122" s="12"/>
      <c r="M122" s="17">
        <v>50</v>
      </c>
      <c r="O122" s="61" t="s">
        <v>129</v>
      </c>
    </row>
    <row r="123" spans="1:15" x14ac:dyDescent="0.3">
      <c r="A123" s="84" t="s">
        <v>127</v>
      </c>
      <c r="B123" s="61" t="s">
        <v>182</v>
      </c>
      <c r="C123" s="61" t="s">
        <v>314</v>
      </c>
      <c r="D123" s="84" t="s">
        <v>324</v>
      </c>
      <c r="E123" s="61" t="e">
        <f>#REF!</f>
        <v>#REF!</v>
      </c>
      <c r="F123" s="61"/>
      <c r="G123" s="61">
        <v>2008</v>
      </c>
      <c r="H123" s="62">
        <v>39.710000000000008</v>
      </c>
      <c r="I123" s="63" t="e">
        <f>#REF!</f>
        <v>#REF!</v>
      </c>
      <c r="K123" s="12"/>
      <c r="M123" s="17">
        <v>58.014285714285727</v>
      </c>
      <c r="O123" s="61" t="s">
        <v>129</v>
      </c>
    </row>
    <row r="124" spans="1:15" x14ac:dyDescent="0.3">
      <c r="A124" s="84" t="s">
        <v>127</v>
      </c>
      <c r="B124" s="61" t="s">
        <v>182</v>
      </c>
      <c r="C124" s="61" t="s">
        <v>314</v>
      </c>
      <c r="D124" s="84" t="s">
        <v>325</v>
      </c>
      <c r="E124" s="61" t="e">
        <f>#REF!</f>
        <v>#REF!</v>
      </c>
      <c r="F124" s="61"/>
      <c r="G124" s="61">
        <v>2006</v>
      </c>
      <c r="H124" s="62">
        <v>385.00000000000006</v>
      </c>
      <c r="I124" s="63" t="e">
        <f>#REF!</f>
        <v>#REF!</v>
      </c>
      <c r="K124" s="12"/>
      <c r="M124" s="17">
        <v>551.28571428571433</v>
      </c>
      <c r="O124" s="61" t="s">
        <v>134</v>
      </c>
    </row>
    <row r="125" spans="1:15" hidden="1" x14ac:dyDescent="0.3">
      <c r="A125" s="84" t="s">
        <v>127</v>
      </c>
      <c r="B125" s="61" t="s">
        <v>182</v>
      </c>
      <c r="C125" s="61" t="s">
        <v>314</v>
      </c>
      <c r="D125" s="84" t="s">
        <v>325</v>
      </c>
      <c r="E125" s="61" t="e">
        <f>#REF!</f>
        <v>#REF!</v>
      </c>
      <c r="F125" s="61"/>
      <c r="G125" s="61">
        <v>2000</v>
      </c>
      <c r="H125" s="62">
        <v>963.93000000000006</v>
      </c>
      <c r="I125" s="63" t="e">
        <f>#REF!</f>
        <v>#REF!</v>
      </c>
      <c r="K125" s="12"/>
      <c r="M125" s="17">
        <v>1378.3285714285716</v>
      </c>
      <c r="O125" s="61" t="s">
        <v>134</v>
      </c>
    </row>
    <row r="126" spans="1:15" x14ac:dyDescent="0.3">
      <c r="A126" s="84" t="s">
        <v>127</v>
      </c>
      <c r="B126" s="61" t="s">
        <v>182</v>
      </c>
      <c r="C126" s="61" t="s">
        <v>314</v>
      </c>
      <c r="D126" s="84" t="s">
        <v>325</v>
      </c>
      <c r="E126" s="61" t="e">
        <f>#REF!</f>
        <v>#REF!</v>
      </c>
      <c r="F126" s="61"/>
      <c r="G126" s="61">
        <v>2010</v>
      </c>
      <c r="H126" s="62">
        <v>793.1</v>
      </c>
      <c r="I126" s="63" t="e">
        <f>#REF!</f>
        <v>#REF!</v>
      </c>
      <c r="K126" s="12"/>
      <c r="M126" s="17">
        <v>1134.2857142857144</v>
      </c>
      <c r="O126" s="61" t="s">
        <v>134</v>
      </c>
    </row>
    <row r="127" spans="1:15" x14ac:dyDescent="0.3">
      <c r="A127" s="84" t="s">
        <v>135</v>
      </c>
      <c r="B127" s="61" t="s">
        <v>182</v>
      </c>
      <c r="C127" s="61" t="s">
        <v>314</v>
      </c>
      <c r="D127" s="84" t="s">
        <v>326</v>
      </c>
      <c r="E127" s="61" t="e">
        <f>#REF!</f>
        <v>#REF!</v>
      </c>
      <c r="F127" s="61"/>
      <c r="G127" s="61">
        <v>2010</v>
      </c>
      <c r="H127" s="62">
        <v>24.750000000000004</v>
      </c>
      <c r="I127" s="63" t="e">
        <f>#REF!</f>
        <v>#REF!</v>
      </c>
      <c r="K127" s="12"/>
      <c r="M127" s="17">
        <v>36.642857142857146</v>
      </c>
      <c r="O127" s="61" t="s">
        <v>137</v>
      </c>
    </row>
    <row r="128" spans="1:15" x14ac:dyDescent="0.3">
      <c r="A128" s="84" t="s">
        <v>127</v>
      </c>
      <c r="B128" s="61" t="s">
        <v>182</v>
      </c>
      <c r="C128" s="61" t="s">
        <v>314</v>
      </c>
      <c r="D128" s="84" t="s">
        <v>327</v>
      </c>
      <c r="E128" s="61" t="e">
        <f>#REF!</f>
        <v>#REF!</v>
      </c>
      <c r="F128" s="61"/>
      <c r="G128" s="61">
        <v>2009</v>
      </c>
      <c r="H128" s="62">
        <v>255.20000000000002</v>
      </c>
      <c r="I128" s="63" t="e">
        <f>#REF!</f>
        <v>#REF!</v>
      </c>
      <c r="K128" s="12"/>
      <c r="M128" s="17">
        <v>365.85714285714289</v>
      </c>
      <c r="O128" s="61" t="s">
        <v>129</v>
      </c>
    </row>
    <row r="129" spans="1:15" x14ac:dyDescent="0.3">
      <c r="A129" s="84" t="s">
        <v>127</v>
      </c>
      <c r="B129" s="61" t="s">
        <v>182</v>
      </c>
      <c r="C129" s="61" t="s">
        <v>314</v>
      </c>
      <c r="D129" s="84" t="s">
        <v>327</v>
      </c>
      <c r="E129" s="61" t="e">
        <f>#REF!</f>
        <v>#REF!</v>
      </c>
      <c r="F129" s="61"/>
      <c r="G129" s="61">
        <v>2006</v>
      </c>
      <c r="H129" s="62">
        <v>161.04000000000002</v>
      </c>
      <c r="I129" s="63" t="e">
        <f>#REF!</f>
        <v>#REF!</v>
      </c>
      <c r="K129" s="12"/>
      <c r="M129" s="17">
        <v>231.34285714285718</v>
      </c>
      <c r="O129" s="61" t="s">
        <v>129</v>
      </c>
    </row>
    <row r="130" spans="1:15" x14ac:dyDescent="0.3">
      <c r="A130" s="84" t="s">
        <v>127</v>
      </c>
      <c r="B130" s="61" t="s">
        <v>182</v>
      </c>
      <c r="C130" s="61" t="s">
        <v>314</v>
      </c>
      <c r="D130" s="84" t="s">
        <v>328</v>
      </c>
      <c r="E130" s="61" t="e">
        <f>#REF!</f>
        <v>#REF!</v>
      </c>
      <c r="F130" s="61"/>
      <c r="G130" s="61">
        <v>2010</v>
      </c>
      <c r="H130" s="62">
        <v>42.570000000000007</v>
      </c>
      <c r="I130" s="63" t="e">
        <f>#REF!</f>
        <v>#REF!</v>
      </c>
      <c r="K130" s="12"/>
      <c r="M130" s="17">
        <v>62.100000000000016</v>
      </c>
      <c r="O130" s="61" t="s">
        <v>140</v>
      </c>
    </row>
    <row r="131" spans="1:15" x14ac:dyDescent="0.3">
      <c r="A131" s="84" t="s">
        <v>127</v>
      </c>
      <c r="B131" s="61" t="s">
        <v>182</v>
      </c>
      <c r="C131" s="61" t="s">
        <v>314</v>
      </c>
      <c r="D131" s="84" t="s">
        <v>328</v>
      </c>
      <c r="E131" s="61" t="e">
        <f>#REF!</f>
        <v>#REF!</v>
      </c>
      <c r="F131" s="61"/>
      <c r="G131" s="61">
        <v>2009</v>
      </c>
      <c r="H131" s="62">
        <v>45.43</v>
      </c>
      <c r="I131" s="63" t="e">
        <f>#REF!</f>
        <v>#REF!</v>
      </c>
      <c r="K131" s="12"/>
      <c r="M131" s="17">
        <v>66.185714285714283</v>
      </c>
      <c r="O131" s="61" t="s">
        <v>140</v>
      </c>
    </row>
    <row r="132" spans="1:15" x14ac:dyDescent="0.3">
      <c r="A132" s="84" t="s">
        <v>127</v>
      </c>
      <c r="B132" s="61" t="s">
        <v>182</v>
      </c>
      <c r="C132" s="61" t="s">
        <v>314</v>
      </c>
      <c r="D132" s="84" t="s">
        <v>328</v>
      </c>
      <c r="E132" s="61" t="e">
        <f>#REF!</f>
        <v>#REF!</v>
      </c>
      <c r="F132" s="61"/>
      <c r="G132" s="61">
        <v>2008</v>
      </c>
      <c r="H132" s="62">
        <v>33.550000000000004</v>
      </c>
      <c r="I132" s="63" t="e">
        <f>#REF!</f>
        <v>#REF!</v>
      </c>
      <c r="K132" s="12"/>
      <c r="M132" s="17">
        <v>49.214285714285722</v>
      </c>
      <c r="O132" s="61" t="s">
        <v>140</v>
      </c>
    </row>
    <row r="133" spans="1:15" x14ac:dyDescent="0.3">
      <c r="A133" s="84" t="s">
        <v>127</v>
      </c>
      <c r="B133" s="61" t="s">
        <v>182</v>
      </c>
      <c r="C133" s="61" t="s">
        <v>314</v>
      </c>
      <c r="D133" s="84" t="s">
        <v>328</v>
      </c>
      <c r="E133" s="61" t="e">
        <f>#REF!</f>
        <v>#REF!</v>
      </c>
      <c r="F133" s="61"/>
      <c r="G133" s="61">
        <v>2007</v>
      </c>
      <c r="H133" s="62">
        <v>30.14</v>
      </c>
      <c r="I133" s="63" t="e">
        <f>#REF!</f>
        <v>#REF!</v>
      </c>
      <c r="K133" s="12"/>
      <c r="M133" s="17">
        <v>44.342857142857142</v>
      </c>
      <c r="O133" s="61" t="s">
        <v>140</v>
      </c>
    </row>
    <row r="134" spans="1:15" x14ac:dyDescent="0.3">
      <c r="A134" s="84" t="s">
        <v>127</v>
      </c>
      <c r="B134" s="61" t="s">
        <v>182</v>
      </c>
      <c r="C134" s="61" t="s">
        <v>314</v>
      </c>
      <c r="D134" s="84" t="s">
        <v>329</v>
      </c>
      <c r="E134" s="61" t="e">
        <f>#REF!</f>
        <v>#REF!</v>
      </c>
      <c r="F134" s="61"/>
      <c r="G134" s="61">
        <v>2008</v>
      </c>
      <c r="H134" s="62">
        <v>35.75</v>
      </c>
      <c r="I134" s="63" t="e">
        <f>#REF!</f>
        <v>#REF!</v>
      </c>
      <c r="K134" s="12"/>
      <c r="M134" s="17">
        <v>52.357142857142861</v>
      </c>
      <c r="O134" s="61" t="s">
        <v>142</v>
      </c>
    </row>
    <row r="135" spans="1:15" x14ac:dyDescent="0.3">
      <c r="A135" s="84" t="s">
        <v>127</v>
      </c>
      <c r="B135" s="61" t="s">
        <v>182</v>
      </c>
      <c r="C135" s="61" t="s">
        <v>314</v>
      </c>
      <c r="D135" s="84" t="s">
        <v>329</v>
      </c>
      <c r="E135" s="61" t="e">
        <f>#REF!</f>
        <v>#REF!</v>
      </c>
      <c r="F135" s="61"/>
      <c r="G135" s="61">
        <v>2006</v>
      </c>
      <c r="H135" s="62">
        <v>32.89</v>
      </c>
      <c r="I135" s="63" t="e">
        <f>#REF!</f>
        <v>#REF!</v>
      </c>
      <c r="K135" s="12"/>
      <c r="M135" s="17">
        <v>48.271428571428572</v>
      </c>
      <c r="O135" s="61" t="s">
        <v>142</v>
      </c>
    </row>
    <row r="136" spans="1:15" x14ac:dyDescent="0.3">
      <c r="A136" s="84" t="s">
        <v>143</v>
      </c>
      <c r="B136" s="61" t="s">
        <v>182</v>
      </c>
      <c r="C136" s="61" t="s">
        <v>314</v>
      </c>
      <c r="D136" s="84" t="s">
        <v>330</v>
      </c>
      <c r="E136" s="61" t="e">
        <f>#REF!</f>
        <v>#REF!</v>
      </c>
      <c r="F136" s="61"/>
      <c r="G136" s="61">
        <v>2006</v>
      </c>
      <c r="H136" s="62">
        <v>27.280000000000005</v>
      </c>
      <c r="I136" s="63" t="e">
        <f>#REF!</f>
        <v>#REF!</v>
      </c>
      <c r="K136" s="12"/>
      <c r="M136" s="17">
        <v>40.257142857142867</v>
      </c>
      <c r="O136" s="61" t="s">
        <v>56</v>
      </c>
    </row>
    <row r="137" spans="1:15" x14ac:dyDescent="0.3">
      <c r="A137" s="84" t="s">
        <v>143</v>
      </c>
      <c r="B137" s="61" t="s">
        <v>182</v>
      </c>
      <c r="C137" s="61" t="s">
        <v>314</v>
      </c>
      <c r="D137" s="84" t="s">
        <v>330</v>
      </c>
      <c r="E137" s="61" t="e">
        <f>#REF!</f>
        <v>#REF!</v>
      </c>
      <c r="F137" s="61"/>
      <c r="G137" s="61">
        <v>2000</v>
      </c>
      <c r="H137" s="62">
        <v>39.160000000000004</v>
      </c>
      <c r="I137" s="63" t="e">
        <f>#REF!</f>
        <v>#REF!</v>
      </c>
      <c r="K137" s="12"/>
      <c r="M137" s="17">
        <v>57.228571428571435</v>
      </c>
      <c r="O137" s="61" t="s">
        <v>56</v>
      </c>
    </row>
    <row r="138" spans="1:15" x14ac:dyDescent="0.3">
      <c r="A138" s="84" t="s">
        <v>143</v>
      </c>
      <c r="B138" s="61" t="s">
        <v>182</v>
      </c>
      <c r="C138" s="61" t="s">
        <v>314</v>
      </c>
      <c r="D138" s="84" t="s">
        <v>331</v>
      </c>
      <c r="E138" s="61" t="e">
        <f>#REF!</f>
        <v>#REF!</v>
      </c>
      <c r="F138" s="61"/>
      <c r="G138" s="61">
        <v>2005</v>
      </c>
      <c r="H138" s="62">
        <v>24.42</v>
      </c>
      <c r="I138" s="63" t="e">
        <f>#REF!</f>
        <v>#REF!</v>
      </c>
      <c r="K138" s="12"/>
      <c r="M138" s="17">
        <v>36.171428571428571</v>
      </c>
      <c r="O138" s="61" t="s">
        <v>146</v>
      </c>
    </row>
    <row r="139" spans="1:15" x14ac:dyDescent="0.3">
      <c r="A139" s="84" t="s">
        <v>41</v>
      </c>
      <c r="B139" s="61" t="s">
        <v>182</v>
      </c>
      <c r="C139" s="61" t="s">
        <v>314</v>
      </c>
      <c r="D139" s="84" t="s">
        <v>332</v>
      </c>
      <c r="E139" s="61" t="e">
        <f>#REF!</f>
        <v>#REF!</v>
      </c>
      <c r="F139" s="61"/>
      <c r="G139" s="61">
        <v>2009</v>
      </c>
      <c r="H139" s="62">
        <v>209.88000000000002</v>
      </c>
      <c r="I139" s="63" t="e">
        <f>#REF!</f>
        <v>#REF!</v>
      </c>
      <c r="K139" s="12"/>
      <c r="M139" s="17">
        <v>301.11428571428576</v>
      </c>
      <c r="O139" s="61" t="s">
        <v>148</v>
      </c>
    </row>
    <row r="140" spans="1:15" x14ac:dyDescent="0.3">
      <c r="A140" s="84" t="s">
        <v>41</v>
      </c>
      <c r="B140" s="61" t="s">
        <v>182</v>
      </c>
      <c r="C140" s="61" t="s">
        <v>314</v>
      </c>
      <c r="D140" s="84" t="s">
        <v>333</v>
      </c>
      <c r="E140" s="61" t="e">
        <f>#REF!</f>
        <v>#REF!</v>
      </c>
      <c r="F140" s="61"/>
      <c r="G140" s="61">
        <v>2004</v>
      </c>
      <c r="H140" s="62">
        <v>39.710000000000008</v>
      </c>
      <c r="I140" s="63" t="e">
        <f>#REF!</f>
        <v>#REF!</v>
      </c>
      <c r="K140" s="12"/>
      <c r="M140" s="17">
        <v>58.014285714285727</v>
      </c>
      <c r="O140" s="61" t="s">
        <v>120</v>
      </c>
    </row>
    <row r="141" spans="1:15" x14ac:dyDescent="0.3">
      <c r="A141" s="84" t="s">
        <v>41</v>
      </c>
      <c r="B141" s="61" t="s">
        <v>182</v>
      </c>
      <c r="C141" s="61" t="s">
        <v>314</v>
      </c>
      <c r="D141" s="84" t="s">
        <v>333</v>
      </c>
      <c r="E141" s="61" t="e">
        <f>#REF!</f>
        <v>#REF!</v>
      </c>
      <c r="F141" s="61"/>
      <c r="G141" s="61">
        <v>2005</v>
      </c>
      <c r="H141" s="62">
        <v>51.04</v>
      </c>
      <c r="I141" s="63" t="e">
        <f>#REF!</f>
        <v>#REF!</v>
      </c>
      <c r="K141" s="12"/>
      <c r="M141" s="17">
        <v>74.2</v>
      </c>
      <c r="O141" s="61" t="s">
        <v>120</v>
      </c>
    </row>
    <row r="142" spans="1:15" x14ac:dyDescent="0.3">
      <c r="A142" s="84" t="s">
        <v>41</v>
      </c>
      <c r="B142" s="61" t="s">
        <v>182</v>
      </c>
      <c r="C142" s="61" t="s">
        <v>314</v>
      </c>
      <c r="D142" s="84" t="s">
        <v>334</v>
      </c>
      <c r="E142" s="61" t="e">
        <f>#REF!</f>
        <v>#REF!</v>
      </c>
      <c r="F142" s="61"/>
      <c r="G142" s="61">
        <v>2004</v>
      </c>
      <c r="H142" s="62">
        <v>90.750000000000014</v>
      </c>
      <c r="I142" s="63" t="e">
        <f>#REF!</f>
        <v>#REF!</v>
      </c>
      <c r="K142" s="12"/>
      <c r="M142" s="17">
        <v>130.92857142857147</v>
      </c>
      <c r="O142" s="61" t="s">
        <v>140</v>
      </c>
    </row>
    <row r="143" spans="1:15" x14ac:dyDescent="0.3">
      <c r="A143" s="84" t="s">
        <v>41</v>
      </c>
      <c r="B143" s="61" t="s">
        <v>182</v>
      </c>
      <c r="C143" s="61" t="s">
        <v>314</v>
      </c>
      <c r="D143" s="84" t="s">
        <v>334</v>
      </c>
      <c r="E143" s="61" t="e">
        <f>#REF!</f>
        <v>#REF!</v>
      </c>
      <c r="F143" s="61"/>
      <c r="G143" s="61">
        <v>2003</v>
      </c>
      <c r="H143" s="62">
        <v>90.750000000000014</v>
      </c>
      <c r="I143" s="63" t="e">
        <f>#REF!</f>
        <v>#REF!</v>
      </c>
      <c r="K143" s="12"/>
      <c r="M143" s="17">
        <v>130.92857142857147</v>
      </c>
      <c r="O143" s="61" t="s">
        <v>140</v>
      </c>
    </row>
    <row r="144" spans="1:15" x14ac:dyDescent="0.3">
      <c r="A144" s="84" t="s">
        <v>41</v>
      </c>
      <c r="B144" s="61" t="s">
        <v>182</v>
      </c>
      <c r="C144" s="61" t="s">
        <v>314</v>
      </c>
      <c r="D144" s="84" t="s">
        <v>334</v>
      </c>
      <c r="E144" s="61" t="e">
        <f>#REF!</f>
        <v>#REF!</v>
      </c>
      <c r="F144" s="61"/>
      <c r="G144" s="61">
        <v>1999</v>
      </c>
      <c r="H144" s="62">
        <v>90.750000000000014</v>
      </c>
      <c r="I144" s="63" t="e">
        <f>#REF!</f>
        <v>#REF!</v>
      </c>
      <c r="K144" s="12"/>
      <c r="M144" s="17">
        <v>130.92857142857147</v>
      </c>
      <c r="O144" s="61" t="s">
        <v>140</v>
      </c>
    </row>
    <row r="145" spans="1:15" x14ac:dyDescent="0.3">
      <c r="A145" s="84" t="s">
        <v>41</v>
      </c>
      <c r="B145" s="61" t="s">
        <v>182</v>
      </c>
      <c r="C145" s="61" t="s">
        <v>314</v>
      </c>
      <c r="D145" s="84" t="s">
        <v>335</v>
      </c>
      <c r="E145" s="61" t="e">
        <f>#REF!</f>
        <v>#REF!</v>
      </c>
      <c r="F145" s="61"/>
      <c r="G145" s="61">
        <v>2007</v>
      </c>
      <c r="H145" s="62">
        <v>35.200000000000003</v>
      </c>
      <c r="I145" s="63" t="e">
        <f>#REF!</f>
        <v>#REF!</v>
      </c>
      <c r="K145" s="12"/>
      <c r="M145" s="17">
        <v>51.571428571428577</v>
      </c>
      <c r="O145" s="61" t="s">
        <v>120</v>
      </c>
    </row>
    <row r="146" spans="1:15" x14ac:dyDescent="0.3">
      <c r="A146" s="84" t="s">
        <v>41</v>
      </c>
      <c r="B146" s="61" t="s">
        <v>182</v>
      </c>
      <c r="C146" s="61" t="s">
        <v>314</v>
      </c>
      <c r="D146" s="84" t="s">
        <v>335</v>
      </c>
      <c r="E146" s="61" t="e">
        <f>#REF!</f>
        <v>#REF!</v>
      </c>
      <c r="F146" s="61"/>
      <c r="G146" s="61">
        <v>2006</v>
      </c>
      <c r="H146" s="62">
        <v>44.33</v>
      </c>
      <c r="I146" s="63" t="e">
        <f>#REF!</f>
        <v>#REF!</v>
      </c>
      <c r="K146" s="12"/>
      <c r="M146" s="17">
        <v>64.614285714285714</v>
      </c>
      <c r="O146" s="61" t="s">
        <v>120</v>
      </c>
    </row>
    <row r="147" spans="1:15" x14ac:dyDescent="0.3">
      <c r="A147" s="84" t="s">
        <v>41</v>
      </c>
      <c r="B147" s="61" t="s">
        <v>182</v>
      </c>
      <c r="C147" s="61" t="s">
        <v>314</v>
      </c>
      <c r="D147" s="84" t="s">
        <v>335</v>
      </c>
      <c r="E147" s="61" t="e">
        <f>#REF!</f>
        <v>#REF!</v>
      </c>
      <c r="F147" s="61"/>
      <c r="G147" s="61">
        <v>2003</v>
      </c>
      <c r="H147" s="62">
        <v>47.63</v>
      </c>
      <c r="I147" s="63" t="e">
        <f>#REF!</f>
        <v>#REF!</v>
      </c>
      <c r="K147" s="12"/>
      <c r="M147" s="17">
        <v>69.328571428571436</v>
      </c>
      <c r="O147" s="61" t="s">
        <v>120</v>
      </c>
    </row>
    <row r="148" spans="1:15" x14ac:dyDescent="0.3">
      <c r="A148" s="84" t="s">
        <v>41</v>
      </c>
      <c r="B148" s="61" t="s">
        <v>182</v>
      </c>
      <c r="C148" s="61" t="s">
        <v>314</v>
      </c>
      <c r="D148" s="84" t="s">
        <v>336</v>
      </c>
      <c r="E148" s="61" t="e">
        <f>#REF!</f>
        <v>#REF!</v>
      </c>
      <c r="F148" s="61"/>
      <c r="G148" s="61">
        <v>2006</v>
      </c>
      <c r="H148" s="62">
        <v>669.13</v>
      </c>
      <c r="I148" s="63" t="e">
        <f>#REF!</f>
        <v>#REF!</v>
      </c>
      <c r="K148" s="12"/>
      <c r="M148" s="17">
        <v>957.18571428571431</v>
      </c>
      <c r="O148" s="61" t="s">
        <v>134</v>
      </c>
    </row>
    <row r="149" spans="1:15" x14ac:dyDescent="0.3">
      <c r="A149" s="84" t="s">
        <v>41</v>
      </c>
      <c r="B149" s="61" t="s">
        <v>182</v>
      </c>
      <c r="C149" s="61" t="s">
        <v>314</v>
      </c>
      <c r="D149" s="84" t="s">
        <v>336</v>
      </c>
      <c r="E149" s="61" t="e">
        <f>#REF!</f>
        <v>#REF!</v>
      </c>
      <c r="F149" s="61"/>
      <c r="G149" s="61">
        <v>2000</v>
      </c>
      <c r="H149" s="62">
        <v>1758.9</v>
      </c>
      <c r="I149" s="63" t="e">
        <f>#REF!</f>
        <v>#REF!</v>
      </c>
      <c r="K149" s="12"/>
      <c r="M149" s="17">
        <v>2514.0000000000005</v>
      </c>
      <c r="O149" s="61" t="s">
        <v>134</v>
      </c>
    </row>
    <row r="150" spans="1:15" x14ac:dyDescent="0.3">
      <c r="A150" s="84" t="s">
        <v>41</v>
      </c>
      <c r="B150" s="61" t="s">
        <v>182</v>
      </c>
      <c r="C150" s="61" t="s">
        <v>314</v>
      </c>
      <c r="D150" s="84" t="s">
        <v>337</v>
      </c>
      <c r="E150" s="61" t="e">
        <f>#REF!</f>
        <v>#REF!</v>
      </c>
      <c r="F150" s="61"/>
      <c r="G150" s="61">
        <v>2001</v>
      </c>
      <c r="H150" s="62">
        <v>487.3</v>
      </c>
      <c r="I150" s="63" t="e">
        <f>#REF!</f>
        <v>#REF!</v>
      </c>
      <c r="K150" s="12"/>
      <c r="M150" s="17">
        <v>697.42857142857144</v>
      </c>
      <c r="O150" s="61" t="s">
        <v>134</v>
      </c>
    </row>
    <row r="151" spans="1:15" x14ac:dyDescent="0.3">
      <c r="A151" s="84" t="s">
        <v>41</v>
      </c>
      <c r="B151" s="61" t="s">
        <v>182</v>
      </c>
      <c r="C151" s="61" t="s">
        <v>314</v>
      </c>
      <c r="D151" s="84" t="s">
        <v>337</v>
      </c>
      <c r="E151" s="61" t="e">
        <f>#REF!</f>
        <v>#REF!</v>
      </c>
      <c r="F151" s="61"/>
      <c r="G151" s="61">
        <v>1997</v>
      </c>
      <c r="H151" s="62">
        <v>464.20000000000005</v>
      </c>
      <c r="I151" s="63" t="e">
        <f>#REF!</f>
        <v>#REF!</v>
      </c>
      <c r="K151" s="12"/>
      <c r="M151" s="17">
        <v>664.42857142857156</v>
      </c>
      <c r="O151" s="61" t="s">
        <v>134</v>
      </c>
    </row>
    <row r="152" spans="1:15" x14ac:dyDescent="0.3">
      <c r="A152" s="84" t="s">
        <v>41</v>
      </c>
      <c r="B152" s="61" t="s">
        <v>182</v>
      </c>
      <c r="C152" s="61" t="s">
        <v>314</v>
      </c>
      <c r="D152" s="84" t="s">
        <v>337</v>
      </c>
      <c r="E152" s="61" t="e">
        <f>#REF!</f>
        <v>#REF!</v>
      </c>
      <c r="F152" s="61"/>
      <c r="G152" s="61">
        <v>1988</v>
      </c>
      <c r="H152" s="62">
        <v>447.70000000000005</v>
      </c>
      <c r="I152" s="63" t="e">
        <f>#REF!</f>
        <v>#REF!</v>
      </c>
      <c r="K152" s="12"/>
      <c r="M152" s="17">
        <v>640.85714285714289</v>
      </c>
      <c r="O152" s="61" t="s">
        <v>134</v>
      </c>
    </row>
    <row r="153" spans="1:15" x14ac:dyDescent="0.3">
      <c r="A153" s="84" t="s">
        <v>41</v>
      </c>
      <c r="B153" s="61" t="s">
        <v>182</v>
      </c>
      <c r="C153" s="61" t="s">
        <v>314</v>
      </c>
      <c r="D153" s="84" t="s">
        <v>338</v>
      </c>
      <c r="E153" s="61" t="e">
        <f>#REF!</f>
        <v>#REF!</v>
      </c>
      <c r="F153" s="61"/>
      <c r="G153" s="61">
        <v>2005</v>
      </c>
      <c r="H153" s="62">
        <v>130.46</v>
      </c>
      <c r="I153" s="63" t="e">
        <f>#REF!</f>
        <v>#REF!</v>
      </c>
      <c r="K153" s="12"/>
      <c r="M153" s="17">
        <v>187.6571428571429</v>
      </c>
      <c r="O153" s="61" t="s">
        <v>120</v>
      </c>
    </row>
    <row r="154" spans="1:15" x14ac:dyDescent="0.3">
      <c r="A154" s="84" t="s">
        <v>41</v>
      </c>
      <c r="B154" s="61" t="s">
        <v>182</v>
      </c>
      <c r="C154" s="61" t="s">
        <v>314</v>
      </c>
      <c r="D154" s="84" t="s">
        <v>338</v>
      </c>
      <c r="E154" s="61" t="e">
        <f>#REF!</f>
        <v>#REF!</v>
      </c>
      <c r="F154" s="61"/>
      <c r="G154" s="61">
        <v>2007</v>
      </c>
      <c r="H154" s="62">
        <v>90.750000000000014</v>
      </c>
      <c r="I154" s="63" t="e">
        <f>#REF!</f>
        <v>#REF!</v>
      </c>
      <c r="K154" s="12"/>
      <c r="M154" s="17">
        <v>130.92857142857147</v>
      </c>
      <c r="O154" s="61" t="s">
        <v>120</v>
      </c>
    </row>
    <row r="155" spans="1:15" x14ac:dyDescent="0.3">
      <c r="A155" s="84" t="s">
        <v>41</v>
      </c>
      <c r="B155" s="61" t="s">
        <v>182</v>
      </c>
      <c r="C155" s="61" t="s">
        <v>314</v>
      </c>
      <c r="D155" s="84" t="s">
        <v>339</v>
      </c>
      <c r="E155" s="61" t="e">
        <f>#REF!</f>
        <v>#REF!</v>
      </c>
      <c r="F155" s="61"/>
      <c r="G155" s="61">
        <v>2004</v>
      </c>
      <c r="H155" s="62">
        <v>363.00000000000006</v>
      </c>
      <c r="I155" s="63" t="e">
        <f>#REF!</f>
        <v>#REF!</v>
      </c>
      <c r="K155" s="12"/>
      <c r="M155" s="17">
        <v>519.85714285714289</v>
      </c>
      <c r="O155" s="61" t="s">
        <v>134</v>
      </c>
    </row>
    <row r="156" spans="1:15" x14ac:dyDescent="0.3">
      <c r="A156" s="84" t="s">
        <v>41</v>
      </c>
      <c r="B156" s="61" t="s">
        <v>182</v>
      </c>
      <c r="C156" s="61" t="s">
        <v>314</v>
      </c>
      <c r="D156" s="84" t="s">
        <v>339</v>
      </c>
      <c r="E156" s="61" t="e">
        <f>#REF!</f>
        <v>#REF!</v>
      </c>
      <c r="F156" s="61"/>
      <c r="G156" s="61">
        <v>1998</v>
      </c>
      <c r="H156" s="62">
        <v>414.70000000000005</v>
      </c>
      <c r="I156" s="63" t="e">
        <f>#REF!</f>
        <v>#REF!</v>
      </c>
      <c r="K156" s="12"/>
      <c r="M156" s="17">
        <v>593.71428571428578</v>
      </c>
      <c r="O156" s="61" t="s">
        <v>134</v>
      </c>
    </row>
    <row r="157" spans="1:15" x14ac:dyDescent="0.3">
      <c r="A157" s="84" t="s">
        <v>41</v>
      </c>
      <c r="B157" s="61" t="s">
        <v>182</v>
      </c>
      <c r="C157" s="61" t="s">
        <v>314</v>
      </c>
      <c r="D157" s="84" t="s">
        <v>353</v>
      </c>
      <c r="E157" s="61" t="e">
        <f>#REF!</f>
        <v>#REF!</v>
      </c>
      <c r="F157" s="61"/>
      <c r="G157" s="61">
        <v>2006</v>
      </c>
      <c r="H157" s="62">
        <v>82.83</v>
      </c>
      <c r="I157" s="63" t="e">
        <f>#REF!</f>
        <v>#REF!</v>
      </c>
      <c r="K157" s="12"/>
      <c r="M157" s="17">
        <v>119.61428571428573</v>
      </c>
      <c r="O157" s="61" t="s">
        <v>157</v>
      </c>
    </row>
    <row r="158" spans="1:15" x14ac:dyDescent="0.3">
      <c r="A158" s="84" t="s">
        <v>41</v>
      </c>
      <c r="B158" s="61" t="s">
        <v>182</v>
      </c>
      <c r="C158" s="61" t="s">
        <v>314</v>
      </c>
      <c r="D158" s="84" t="s">
        <v>353</v>
      </c>
      <c r="E158" s="61" t="e">
        <f>#REF!</f>
        <v>#REF!</v>
      </c>
      <c r="F158" s="61"/>
      <c r="G158" s="61">
        <v>1995</v>
      </c>
      <c r="H158" s="62">
        <v>141.9</v>
      </c>
      <c r="I158" s="63" t="e">
        <f>#REF!</f>
        <v>#REF!</v>
      </c>
      <c r="K158" s="12"/>
      <c r="M158" s="17">
        <v>204.00000000000003</v>
      </c>
      <c r="O158" s="61" t="s">
        <v>142</v>
      </c>
    </row>
    <row r="159" spans="1:15" x14ac:dyDescent="0.3">
      <c r="A159" s="84" t="s">
        <v>41</v>
      </c>
      <c r="B159" s="61" t="s">
        <v>182</v>
      </c>
      <c r="C159" s="61" t="s">
        <v>314</v>
      </c>
      <c r="D159" s="84" t="s">
        <v>365</v>
      </c>
      <c r="E159" s="61" t="e">
        <f>#REF!</f>
        <v>#REF!</v>
      </c>
      <c r="F159" s="61"/>
      <c r="G159" s="61">
        <v>2007</v>
      </c>
      <c r="H159" s="62">
        <v>85.140000000000015</v>
      </c>
      <c r="I159" s="63" t="e">
        <f>#REF!</f>
        <v>#REF!</v>
      </c>
      <c r="K159" s="12"/>
      <c r="M159" s="17">
        <v>122.91428571428575</v>
      </c>
      <c r="O159" s="61" t="s">
        <v>142</v>
      </c>
    </row>
    <row r="160" spans="1:15" x14ac:dyDescent="0.3">
      <c r="A160" s="84" t="s">
        <v>41</v>
      </c>
      <c r="B160" s="61" t="s">
        <v>182</v>
      </c>
      <c r="C160" s="61" t="s">
        <v>314</v>
      </c>
      <c r="D160" s="84" t="s">
        <v>365</v>
      </c>
      <c r="E160" s="61" t="e">
        <f>#REF!</f>
        <v>#REF!</v>
      </c>
      <c r="F160" s="61"/>
      <c r="G160" s="61">
        <v>1990</v>
      </c>
      <c r="H160" s="62">
        <v>145.20000000000002</v>
      </c>
      <c r="I160" s="63" t="e">
        <f>#REF!</f>
        <v>#REF!</v>
      </c>
      <c r="K160" s="12"/>
      <c r="M160" s="17">
        <v>208.71428571428575</v>
      </c>
      <c r="O160" s="61" t="s">
        <v>142</v>
      </c>
    </row>
    <row r="161" spans="1:15" x14ac:dyDescent="0.3">
      <c r="A161" s="84" t="s">
        <v>159</v>
      </c>
      <c r="B161" s="61" t="s">
        <v>182</v>
      </c>
      <c r="C161" s="61" t="s">
        <v>314</v>
      </c>
      <c r="D161" s="84" t="s">
        <v>340</v>
      </c>
      <c r="E161" s="61" t="e">
        <f>#REF!</f>
        <v>#REF!</v>
      </c>
      <c r="F161" s="61"/>
      <c r="G161" s="61">
        <v>2009</v>
      </c>
      <c r="H161" s="62">
        <v>30.360000000000003</v>
      </c>
      <c r="I161" s="63" t="e">
        <f>#REF!</f>
        <v>#REF!</v>
      </c>
      <c r="K161" s="12"/>
      <c r="M161" s="17">
        <v>44.657142857142865</v>
      </c>
      <c r="O161" s="61" t="s">
        <v>161</v>
      </c>
    </row>
    <row r="162" spans="1:15" x14ac:dyDescent="0.3">
      <c r="A162" s="84" t="s">
        <v>39</v>
      </c>
      <c r="B162" s="61" t="s">
        <v>182</v>
      </c>
      <c r="C162" s="61" t="s">
        <v>314</v>
      </c>
      <c r="D162" s="84" t="s">
        <v>341</v>
      </c>
      <c r="E162" s="61" t="e">
        <f>#REF!</f>
        <v>#REF!</v>
      </c>
      <c r="F162" s="61"/>
      <c r="G162" s="61">
        <v>2003</v>
      </c>
      <c r="H162" s="62">
        <v>181.50000000000003</v>
      </c>
      <c r="I162" s="63" t="e">
        <f>#REF!</f>
        <v>#REF!</v>
      </c>
      <c r="K162" s="12"/>
      <c r="M162" s="17">
        <v>260.57142857142861</v>
      </c>
      <c r="O162" s="61"/>
    </row>
    <row r="163" spans="1:15" x14ac:dyDescent="0.3">
      <c r="A163" s="84" t="s">
        <v>39</v>
      </c>
      <c r="B163" s="61" t="s">
        <v>182</v>
      </c>
      <c r="C163" s="61" t="s">
        <v>314</v>
      </c>
      <c r="D163" s="84" t="s">
        <v>342</v>
      </c>
      <c r="E163" s="61" t="e">
        <f>#REF!</f>
        <v>#REF!</v>
      </c>
      <c r="F163" s="61"/>
      <c r="G163" s="61">
        <v>2008</v>
      </c>
      <c r="H163" s="62">
        <v>29.59</v>
      </c>
      <c r="I163" s="63" t="e">
        <f>#REF!</f>
        <v>#REF!</v>
      </c>
      <c r="K163" s="12"/>
      <c r="M163" s="17">
        <v>43.557142857142857</v>
      </c>
      <c r="O163" s="61"/>
    </row>
    <row r="164" spans="1:15" x14ac:dyDescent="0.3">
      <c r="A164" s="84" t="s">
        <v>39</v>
      </c>
      <c r="B164" s="61" t="s">
        <v>182</v>
      </c>
      <c r="C164" s="61" t="s">
        <v>314</v>
      </c>
      <c r="D164" s="84" t="s">
        <v>343</v>
      </c>
      <c r="E164" s="61" t="e">
        <f>#REF!</f>
        <v>#REF!</v>
      </c>
      <c r="F164" s="61"/>
      <c r="G164" s="61">
        <v>2009</v>
      </c>
      <c r="H164" s="62">
        <v>3404.5000000000005</v>
      </c>
      <c r="I164" s="63" t="e">
        <f>#REF!</f>
        <v>#REF!</v>
      </c>
      <c r="K164" s="12"/>
      <c r="M164" s="17">
        <v>4864.857142857144</v>
      </c>
      <c r="O164" s="61"/>
    </row>
    <row r="165" spans="1:15" x14ac:dyDescent="0.3">
      <c r="A165" s="84" t="s">
        <v>165</v>
      </c>
      <c r="B165" s="61" t="s">
        <v>182</v>
      </c>
      <c r="C165" s="61" t="s">
        <v>314</v>
      </c>
      <c r="D165" s="84" t="s">
        <v>344</v>
      </c>
      <c r="E165" s="61" t="e">
        <f>#REF!</f>
        <v>#REF!</v>
      </c>
      <c r="F165" s="61"/>
      <c r="G165" s="61">
        <v>2008</v>
      </c>
      <c r="H165" s="62">
        <v>375.1</v>
      </c>
      <c r="I165" s="63" t="e">
        <f>#REF!</f>
        <v>#REF!</v>
      </c>
      <c r="K165" s="12"/>
      <c r="M165" s="17">
        <v>537.14285714285722</v>
      </c>
      <c r="O165" s="61" t="s">
        <v>167</v>
      </c>
    </row>
    <row r="166" spans="1:15" x14ac:dyDescent="0.3">
      <c r="A166" s="84" t="s">
        <v>165</v>
      </c>
      <c r="B166" s="61" t="s">
        <v>182</v>
      </c>
      <c r="C166" s="61" t="s">
        <v>314</v>
      </c>
      <c r="D166" s="84" t="s">
        <v>345</v>
      </c>
      <c r="E166" s="61" t="e">
        <f>#REF!</f>
        <v>#REF!</v>
      </c>
      <c r="F166" s="61"/>
      <c r="G166" s="61">
        <v>2006</v>
      </c>
      <c r="H166" s="62">
        <v>27.060000000000002</v>
      </c>
      <c r="I166" s="63" t="e">
        <f>#REF!</f>
        <v>#REF!</v>
      </c>
      <c r="K166" s="12"/>
      <c r="M166" s="17">
        <v>39.942857142857143</v>
      </c>
      <c r="O166" s="61" t="s">
        <v>161</v>
      </c>
    </row>
    <row r="167" spans="1:15" x14ac:dyDescent="0.3">
      <c r="A167" s="84" t="s">
        <v>43</v>
      </c>
      <c r="B167" s="61" t="s">
        <v>182</v>
      </c>
      <c r="C167" s="61" t="s">
        <v>314</v>
      </c>
      <c r="D167" s="84" t="s">
        <v>346</v>
      </c>
      <c r="E167" s="61" t="e">
        <f>#REF!</f>
        <v>#REF!</v>
      </c>
      <c r="F167" s="61"/>
      <c r="G167" s="61">
        <v>1999</v>
      </c>
      <c r="H167" s="62">
        <v>37.510000000000005</v>
      </c>
      <c r="I167" s="63" t="e">
        <f>#REF!</f>
        <v>#REF!</v>
      </c>
      <c r="K167" s="12"/>
      <c r="M167" s="17">
        <v>54.871428571428581</v>
      </c>
      <c r="O167" s="61" t="s">
        <v>56</v>
      </c>
    </row>
    <row r="168" spans="1:15" x14ac:dyDescent="0.3">
      <c r="A168" s="84" t="s">
        <v>43</v>
      </c>
      <c r="B168" s="61" t="s">
        <v>182</v>
      </c>
      <c r="C168" s="61" t="s">
        <v>314</v>
      </c>
      <c r="D168" s="84" t="s">
        <v>347</v>
      </c>
      <c r="E168" s="61" t="e">
        <f>#REF!</f>
        <v>#REF!</v>
      </c>
      <c r="F168" s="61"/>
      <c r="G168" s="61">
        <v>2007</v>
      </c>
      <c r="H168" s="62">
        <v>22.44</v>
      </c>
      <c r="I168" s="63" t="e">
        <f>#REF!</f>
        <v>#REF!</v>
      </c>
      <c r="K168" s="12"/>
      <c r="M168" s="17">
        <v>33.342857142857142</v>
      </c>
      <c r="O168" s="61" t="s">
        <v>56</v>
      </c>
    </row>
    <row r="169" spans="1:15" x14ac:dyDescent="0.3">
      <c r="A169" s="84" t="s">
        <v>48</v>
      </c>
      <c r="B169" s="61" t="s">
        <v>182</v>
      </c>
      <c r="C169" s="61" t="s">
        <v>314</v>
      </c>
      <c r="D169" s="84" t="s">
        <v>348</v>
      </c>
      <c r="E169" s="61" t="e">
        <f>#REF!</f>
        <v>#REF!</v>
      </c>
      <c r="F169" s="61"/>
      <c r="G169" s="61">
        <v>2007</v>
      </c>
      <c r="H169" s="62">
        <v>35.75</v>
      </c>
      <c r="I169" s="63" t="e">
        <f>#REF!</f>
        <v>#REF!</v>
      </c>
      <c r="K169" s="12"/>
      <c r="M169" s="17">
        <v>52.357142857142861</v>
      </c>
      <c r="O169" s="61" t="s">
        <v>140</v>
      </c>
    </row>
    <row r="170" spans="1:15" x14ac:dyDescent="0.3">
      <c r="A170" s="84" t="s">
        <v>48</v>
      </c>
      <c r="B170" s="61" t="s">
        <v>182</v>
      </c>
      <c r="C170" s="61" t="s">
        <v>314</v>
      </c>
      <c r="D170" s="84" t="s">
        <v>349</v>
      </c>
      <c r="E170" s="61" t="e">
        <f>#REF!</f>
        <v>#REF!</v>
      </c>
      <c r="F170" s="61"/>
      <c r="G170" s="61">
        <v>2006</v>
      </c>
      <c r="H170" s="62">
        <v>26.180000000000003</v>
      </c>
      <c r="I170" s="63" t="e">
        <f>#REF!</f>
        <v>#REF!</v>
      </c>
      <c r="K170" s="12"/>
      <c r="M170" s="17">
        <v>38.68571428571429</v>
      </c>
      <c r="O170" s="61" t="s">
        <v>56</v>
      </c>
    </row>
    <row r="171" spans="1:15" x14ac:dyDescent="0.3">
      <c r="A171" s="84" t="s">
        <v>48</v>
      </c>
      <c r="B171" s="61" t="s">
        <v>182</v>
      </c>
      <c r="C171" s="61" t="s">
        <v>314</v>
      </c>
      <c r="D171" s="84" t="s">
        <v>350</v>
      </c>
      <c r="E171" s="61" t="e">
        <f>#REF!</f>
        <v>#REF!</v>
      </c>
      <c r="F171" s="61"/>
      <c r="G171" s="61">
        <v>2006</v>
      </c>
      <c r="H171" s="62">
        <v>38.610000000000007</v>
      </c>
      <c r="I171" s="63" t="e">
        <f>#REF!</f>
        <v>#REF!</v>
      </c>
      <c r="K171" s="12"/>
      <c r="M171" s="17">
        <v>56.442857142857157</v>
      </c>
      <c r="O171" s="61" t="s">
        <v>140</v>
      </c>
    </row>
    <row r="172" spans="1:15" x14ac:dyDescent="0.3">
      <c r="A172" s="84" t="s">
        <v>48</v>
      </c>
      <c r="B172" s="61" t="s">
        <v>182</v>
      </c>
      <c r="C172" s="61" t="s">
        <v>314</v>
      </c>
      <c r="D172" s="84" t="s">
        <v>351</v>
      </c>
      <c r="E172" s="61" t="e">
        <f>#REF!</f>
        <v>#REF!</v>
      </c>
      <c r="F172" s="61"/>
      <c r="G172" s="61">
        <v>2007</v>
      </c>
      <c r="H172" s="62">
        <v>16.5</v>
      </c>
      <c r="I172" s="63" t="e">
        <f>#REF!</f>
        <v>#REF!</v>
      </c>
      <c r="K172" s="12"/>
      <c r="M172" s="17">
        <v>24.857142857142858</v>
      </c>
      <c r="O172" s="61" t="s">
        <v>148</v>
      </c>
    </row>
    <row r="173" spans="1:15" x14ac:dyDescent="0.3">
      <c r="A173" s="65"/>
      <c r="B173" s="65"/>
      <c r="C173" s="65"/>
      <c r="D173" s="65"/>
      <c r="E173" s="65"/>
      <c r="F173" s="65"/>
      <c r="G173" s="65"/>
      <c r="H173" s="67"/>
      <c r="I173" s="68"/>
      <c r="K173" s="12"/>
      <c r="O173" s="66"/>
    </row>
    <row r="174" spans="1:15" hidden="1" x14ac:dyDescent="0.3">
      <c r="A174" s="167" t="s">
        <v>175</v>
      </c>
      <c r="B174" s="167"/>
      <c r="C174" s="167"/>
      <c r="D174" s="167"/>
      <c r="E174" s="167"/>
      <c r="F174" s="167"/>
      <c r="G174" s="167"/>
      <c r="H174" s="167"/>
      <c r="I174" s="167"/>
      <c r="K174"/>
      <c r="O174"/>
    </row>
    <row r="175" spans="1:15" hidden="1" x14ac:dyDescent="0.3">
      <c r="A175" s="167"/>
      <c r="B175" s="167"/>
      <c r="C175" s="167"/>
      <c r="D175" s="167"/>
      <c r="E175" s="167"/>
      <c r="F175" s="167"/>
      <c r="G175" s="167"/>
      <c r="H175" s="167"/>
      <c r="I175" s="167"/>
      <c r="K175"/>
      <c r="O175"/>
    </row>
    <row r="176" spans="1:15" hidden="1" x14ac:dyDescent="0.3">
      <c r="A176" s="65" t="s">
        <v>176</v>
      </c>
      <c r="B176" s="65" t="s">
        <v>182</v>
      </c>
      <c r="C176" s="65"/>
      <c r="D176" s="65" t="s">
        <v>173</v>
      </c>
      <c r="E176" s="65">
        <v>2012</v>
      </c>
      <c r="F176" s="65">
        <v>2012</v>
      </c>
      <c r="G176" s="65">
        <v>2012</v>
      </c>
      <c r="H176" s="67"/>
      <c r="I176" s="68"/>
      <c r="K176" s="12"/>
      <c r="O176" s="66" t="s">
        <v>137</v>
      </c>
    </row>
    <row r="177" spans="1:15" hidden="1" x14ac:dyDescent="0.3">
      <c r="A177" s="65" t="s">
        <v>41</v>
      </c>
      <c r="B177" s="65" t="s">
        <v>182</v>
      </c>
      <c r="C177" s="65"/>
      <c r="D177" s="65" t="s">
        <v>151</v>
      </c>
      <c r="E177" s="65">
        <v>2012</v>
      </c>
      <c r="F177" s="65">
        <v>2012</v>
      </c>
      <c r="G177" s="65">
        <v>2012</v>
      </c>
      <c r="H177" s="67"/>
      <c r="I177" s="68"/>
      <c r="K177" s="12"/>
      <c r="O177" s="66" t="s">
        <v>120</v>
      </c>
    </row>
    <row r="178" spans="1:15" hidden="1" x14ac:dyDescent="0.3">
      <c r="A178" s="65" t="s">
        <v>127</v>
      </c>
      <c r="B178" s="65" t="s">
        <v>182</v>
      </c>
      <c r="C178" s="65"/>
      <c r="D178" s="65" t="s">
        <v>136</v>
      </c>
      <c r="E178" s="65">
        <v>2012</v>
      </c>
      <c r="F178" s="65">
        <v>2012</v>
      </c>
      <c r="G178" s="65">
        <v>2012</v>
      </c>
      <c r="H178" s="67"/>
      <c r="I178" s="68"/>
      <c r="K178" s="12"/>
      <c r="O178" s="66" t="s">
        <v>140</v>
      </c>
    </row>
    <row r="179" spans="1:15" ht="15" hidden="1" customHeight="1" x14ac:dyDescent="0.3">
      <c r="A179" s="65" t="s">
        <v>127</v>
      </c>
      <c r="B179" s="65" t="s">
        <v>182</v>
      </c>
      <c r="C179" s="65"/>
      <c r="D179" s="65" t="s">
        <v>139</v>
      </c>
      <c r="E179" s="65">
        <v>2012</v>
      </c>
      <c r="F179" s="65">
        <v>2012</v>
      </c>
      <c r="G179" s="65">
        <v>2012</v>
      </c>
      <c r="H179" s="67"/>
      <c r="I179" s="68"/>
      <c r="K179" s="12"/>
      <c r="O179" s="66" t="s">
        <v>140</v>
      </c>
    </row>
    <row r="180" spans="1:15" hidden="1" x14ac:dyDescent="0.3">
      <c r="A180" s="65" t="s">
        <v>41</v>
      </c>
      <c r="B180" s="65" t="s">
        <v>182</v>
      </c>
      <c r="C180" s="65"/>
      <c r="D180" s="65" t="s">
        <v>177</v>
      </c>
      <c r="E180" s="65">
        <v>2012</v>
      </c>
      <c r="F180" s="65">
        <v>2012</v>
      </c>
      <c r="G180" s="65">
        <v>2012</v>
      </c>
      <c r="H180" s="67"/>
      <c r="I180" s="68"/>
      <c r="K180" s="12"/>
      <c r="O180" s="66" t="s">
        <v>120</v>
      </c>
    </row>
    <row r="181" spans="1:15" hidden="1" x14ac:dyDescent="0.3">
      <c r="A181" s="65"/>
      <c r="B181" s="65"/>
      <c r="C181" s="65"/>
      <c r="D181" s="65"/>
      <c r="E181" s="65"/>
      <c r="F181" s="65"/>
      <c r="G181" s="67"/>
      <c r="H181" s="65"/>
      <c r="I181" s="68"/>
      <c r="O181" s="66"/>
    </row>
    <row r="182" spans="1:15" x14ac:dyDescent="0.3">
      <c r="A182" s="65"/>
      <c r="B182" s="65"/>
      <c r="C182" s="65"/>
      <c r="D182" s="65"/>
      <c r="E182" s="65"/>
      <c r="F182" s="65"/>
      <c r="G182" s="67"/>
      <c r="H182" s="65"/>
      <c r="I182" s="68"/>
      <c r="O182" s="66"/>
    </row>
    <row r="183" spans="1:15" x14ac:dyDescent="0.3">
      <c r="A183" s="165" t="s">
        <v>370</v>
      </c>
      <c r="B183" s="165"/>
      <c r="C183" s="165"/>
      <c r="D183" s="165"/>
      <c r="E183" s="165"/>
      <c r="F183" s="165"/>
      <c r="G183" s="165"/>
      <c r="H183" s="165"/>
      <c r="I183" s="165"/>
      <c r="O183" s="66"/>
    </row>
    <row r="184" spans="1:15" x14ac:dyDescent="0.3">
      <c r="A184" s="165"/>
      <c r="B184" s="165"/>
      <c r="C184" s="165"/>
      <c r="D184" s="165"/>
      <c r="E184" s="165"/>
      <c r="F184" s="165"/>
      <c r="G184" s="165"/>
      <c r="H184" s="165"/>
      <c r="I184" s="165"/>
      <c r="O184" s="66"/>
    </row>
    <row r="185" spans="1:15" x14ac:dyDescent="0.3">
      <c r="A185" s="84" t="s">
        <v>376</v>
      </c>
      <c r="B185" s="61" t="s">
        <v>377</v>
      </c>
      <c r="C185" s="61" t="s">
        <v>314</v>
      </c>
      <c r="D185" s="84" t="s">
        <v>375</v>
      </c>
      <c r="E185" s="61"/>
      <c r="F185" s="69" t="s">
        <v>269</v>
      </c>
      <c r="G185" s="71">
        <v>16.47</v>
      </c>
      <c r="H185" s="61"/>
      <c r="I185" s="94" t="e">
        <f>#REF!</f>
        <v>#REF!</v>
      </c>
      <c r="O185" s="66"/>
    </row>
    <row r="186" spans="1:15" x14ac:dyDescent="0.3">
      <c r="A186" s="84" t="s">
        <v>372</v>
      </c>
      <c r="B186" s="61" t="s">
        <v>377</v>
      </c>
      <c r="C186" s="61" t="s">
        <v>314</v>
      </c>
      <c r="D186" s="84" t="s">
        <v>375</v>
      </c>
      <c r="E186" s="61"/>
      <c r="F186" s="69" t="s">
        <v>269</v>
      </c>
      <c r="G186" s="71">
        <v>27.06</v>
      </c>
      <c r="H186" s="61"/>
      <c r="I186" s="94" t="e">
        <f>#REF!</f>
        <v>#REF!</v>
      </c>
      <c r="O186" s="66"/>
    </row>
    <row r="187" spans="1:15" x14ac:dyDescent="0.3">
      <c r="A187" s="84" t="s">
        <v>372</v>
      </c>
      <c r="B187" s="61" t="s">
        <v>377</v>
      </c>
      <c r="C187" s="61" t="s">
        <v>315</v>
      </c>
      <c r="D187" s="84" t="s">
        <v>375</v>
      </c>
      <c r="E187" s="61"/>
      <c r="F187" s="69" t="s">
        <v>269</v>
      </c>
      <c r="G187" s="71">
        <v>33.75</v>
      </c>
      <c r="H187" s="61"/>
      <c r="I187" s="94" t="e">
        <f>#REF!</f>
        <v>#REF!</v>
      </c>
      <c r="O187" s="66"/>
    </row>
    <row r="188" spans="1:15" x14ac:dyDescent="0.3">
      <c r="A188" s="84" t="s">
        <v>373</v>
      </c>
      <c r="B188" s="61" t="s">
        <v>377</v>
      </c>
      <c r="C188" s="61" t="s">
        <v>314</v>
      </c>
      <c r="D188" s="84" t="s">
        <v>375</v>
      </c>
      <c r="E188" s="61"/>
      <c r="F188" s="69" t="s">
        <v>269</v>
      </c>
      <c r="G188" s="71">
        <v>41.25</v>
      </c>
      <c r="H188" s="61"/>
      <c r="I188" s="94" t="e">
        <f>#REF!</f>
        <v>#REF!</v>
      </c>
      <c r="O188" s="66"/>
    </row>
    <row r="189" spans="1:15" x14ac:dyDescent="0.3">
      <c r="A189" s="65"/>
      <c r="B189" s="65"/>
      <c r="C189" s="65"/>
      <c r="D189" s="65"/>
      <c r="E189" s="65"/>
      <c r="F189" s="65"/>
      <c r="G189" s="67"/>
      <c r="H189" s="65"/>
      <c r="I189" s="68"/>
      <c r="O189" s="66"/>
    </row>
    <row r="190" spans="1:15" x14ac:dyDescent="0.3">
      <c r="A190" s="65"/>
      <c r="B190" s="65"/>
      <c r="C190" s="65"/>
      <c r="D190" s="65"/>
      <c r="E190" s="65"/>
      <c r="F190" s="65"/>
      <c r="G190" s="65"/>
      <c r="H190" s="65"/>
      <c r="I190" s="68"/>
      <c r="O190" s="66"/>
    </row>
    <row r="191" spans="1:15" ht="15" customHeight="1" x14ac:dyDescent="0.3">
      <c r="A191" s="171" t="s">
        <v>221</v>
      </c>
      <c r="B191" s="171"/>
      <c r="C191" s="171"/>
      <c r="D191" s="171"/>
      <c r="E191" s="171"/>
      <c r="F191" s="171"/>
      <c r="G191" s="171"/>
      <c r="H191" s="171"/>
      <c r="I191" s="171"/>
      <c r="O191"/>
    </row>
    <row r="192" spans="1:15" ht="15" customHeight="1" x14ac:dyDescent="0.3">
      <c r="A192" s="171"/>
      <c r="B192" s="171"/>
      <c r="C192" s="171"/>
      <c r="D192" s="171"/>
      <c r="E192" s="171"/>
      <c r="F192" s="171"/>
      <c r="G192" s="171"/>
      <c r="H192" s="171"/>
      <c r="I192" s="171"/>
      <c r="O192"/>
    </row>
    <row r="193" spans="1:16" x14ac:dyDescent="0.3">
      <c r="A193" s="84" t="s">
        <v>245</v>
      </c>
      <c r="B193" s="61"/>
      <c r="C193" s="61" t="s">
        <v>352</v>
      </c>
      <c r="D193" s="84" t="s">
        <v>356</v>
      </c>
      <c r="E193" s="61"/>
      <c r="F193" s="61"/>
      <c r="G193" s="71">
        <v>16.47</v>
      </c>
      <c r="H193" s="61"/>
      <c r="I193" s="63" t="e">
        <f>#REF!</f>
        <v>#REF!</v>
      </c>
      <c r="O193" s="61" t="s">
        <v>206</v>
      </c>
    </row>
    <row r="194" spans="1:16" x14ac:dyDescent="0.3">
      <c r="A194" s="84" t="s">
        <v>208</v>
      </c>
      <c r="B194" s="61"/>
      <c r="C194" s="61" t="s">
        <v>352</v>
      </c>
      <c r="D194" s="84" t="s">
        <v>357</v>
      </c>
      <c r="E194" s="61" t="s">
        <v>225</v>
      </c>
      <c r="F194" s="69" t="s">
        <v>269</v>
      </c>
      <c r="G194" s="71">
        <v>27.06</v>
      </c>
      <c r="H194" s="61"/>
      <c r="I194" s="63" t="e">
        <f>#REF!</f>
        <v>#REF!</v>
      </c>
      <c r="O194" s="61" t="s">
        <v>207</v>
      </c>
    </row>
    <row r="195" spans="1:16" x14ac:dyDescent="0.3">
      <c r="A195" s="84" t="s">
        <v>208</v>
      </c>
      <c r="B195" s="61"/>
      <c r="C195" s="61" t="s">
        <v>352</v>
      </c>
      <c r="D195" s="84" t="s">
        <v>358</v>
      </c>
      <c r="E195" s="61" t="s">
        <v>226</v>
      </c>
      <c r="F195" s="69" t="s">
        <v>269</v>
      </c>
      <c r="G195" s="71">
        <v>33.75</v>
      </c>
      <c r="H195" s="61"/>
      <c r="I195" s="63" t="e">
        <f>#REF!</f>
        <v>#REF!</v>
      </c>
      <c r="O195" s="61" t="s">
        <v>210</v>
      </c>
    </row>
    <row r="196" spans="1:16" x14ac:dyDescent="0.3">
      <c r="A196" s="84" t="s">
        <v>208</v>
      </c>
      <c r="B196" s="61"/>
      <c r="C196" s="61" t="s">
        <v>352</v>
      </c>
      <c r="D196" s="84" t="s">
        <v>359</v>
      </c>
      <c r="E196" s="61" t="s">
        <v>226</v>
      </c>
      <c r="F196" s="69" t="s">
        <v>269</v>
      </c>
      <c r="G196" s="71">
        <v>41.25</v>
      </c>
      <c r="H196" s="61"/>
      <c r="I196" s="63" t="e">
        <f>#REF!</f>
        <v>#REF!</v>
      </c>
      <c r="O196" s="61" t="s">
        <v>211</v>
      </c>
    </row>
    <row r="197" spans="1:16" x14ac:dyDescent="0.3">
      <c r="A197" s="84" t="s">
        <v>208</v>
      </c>
      <c r="B197" s="61"/>
      <c r="C197" s="61" t="s">
        <v>352</v>
      </c>
      <c r="D197" s="84" t="s">
        <v>360</v>
      </c>
      <c r="E197" s="61" t="s">
        <v>227</v>
      </c>
      <c r="F197" s="69" t="s">
        <v>269</v>
      </c>
      <c r="G197" s="71">
        <v>68.75</v>
      </c>
      <c r="H197" s="61"/>
      <c r="I197" s="63" t="e">
        <f>#REF!</f>
        <v>#REF!</v>
      </c>
      <c r="O197" s="61" t="s">
        <v>212</v>
      </c>
    </row>
    <row r="198" spans="1:16" x14ac:dyDescent="0.3">
      <c r="A198" s="84" t="s">
        <v>208</v>
      </c>
      <c r="B198" s="61"/>
      <c r="C198" s="61" t="s">
        <v>352</v>
      </c>
      <c r="D198" s="84" t="s">
        <v>361</v>
      </c>
      <c r="E198" s="61" t="s">
        <v>229</v>
      </c>
      <c r="F198" s="69" t="s">
        <v>269</v>
      </c>
      <c r="G198" s="71">
        <v>120</v>
      </c>
      <c r="H198" s="61"/>
      <c r="I198" s="63" t="e">
        <f>#REF!</f>
        <v>#REF!</v>
      </c>
      <c r="O198" s="61" t="s">
        <v>213</v>
      </c>
    </row>
    <row r="199" spans="1:16" x14ac:dyDescent="0.3">
      <c r="A199" s="84" t="s">
        <v>215</v>
      </c>
      <c r="B199" s="61"/>
      <c r="C199" s="61" t="s">
        <v>352</v>
      </c>
      <c r="D199" s="84" t="s">
        <v>362</v>
      </c>
      <c r="E199" s="72" t="s">
        <v>228</v>
      </c>
      <c r="F199" s="69" t="s">
        <v>269</v>
      </c>
      <c r="G199" s="71">
        <v>192.31</v>
      </c>
      <c r="H199" s="61"/>
      <c r="I199" s="63" t="e">
        <f>#REF!</f>
        <v>#REF!</v>
      </c>
      <c r="O199" s="61" t="s">
        <v>214</v>
      </c>
    </row>
    <row r="200" spans="1:16" x14ac:dyDescent="0.3">
      <c r="A200" s="65"/>
      <c r="B200" s="65"/>
      <c r="C200" s="65"/>
      <c r="D200" s="65"/>
      <c r="E200" s="65"/>
      <c r="F200" s="65"/>
      <c r="G200" s="73"/>
      <c r="H200" s="65"/>
      <c r="I200" s="68"/>
      <c r="O200" s="66"/>
    </row>
    <row r="201" spans="1:16" s="3" customFormat="1" hidden="1" x14ac:dyDescent="0.3">
      <c r="A201" s="12" t="s">
        <v>219</v>
      </c>
      <c r="B201" s="12" t="s">
        <v>222</v>
      </c>
      <c r="C201" s="12"/>
      <c r="D201" s="12" t="s">
        <v>220</v>
      </c>
      <c r="E201" s="12"/>
      <c r="F201" s="12"/>
      <c r="G201" s="17">
        <v>10</v>
      </c>
      <c r="H201" s="12"/>
      <c r="I201" s="36">
        <v>44.004285714285714</v>
      </c>
      <c r="K201" s="17"/>
      <c r="L201"/>
      <c r="M201" s="17"/>
      <c r="N201"/>
      <c r="O201" s="44" t="s">
        <v>223</v>
      </c>
      <c r="P201"/>
    </row>
  </sheetData>
  <mergeCells count="18">
    <mergeCell ref="A104:I105"/>
    <mergeCell ref="A111:I112"/>
    <mergeCell ref="A174:I175"/>
    <mergeCell ref="A191:I192"/>
    <mergeCell ref="A100:I101"/>
    <mergeCell ref="A183:I184"/>
    <mergeCell ref="A86:I87"/>
    <mergeCell ref="A2:I2"/>
    <mergeCell ref="A5:I5"/>
    <mergeCell ref="A7:I7"/>
    <mergeCell ref="A9:I9"/>
    <mergeCell ref="A13:I13"/>
    <mergeCell ref="A18:I18"/>
    <mergeCell ref="A23:I23"/>
    <mergeCell ref="A25:I25"/>
    <mergeCell ref="A30:I31"/>
    <mergeCell ref="A50:I51"/>
    <mergeCell ref="A78:I79"/>
  </mergeCells>
  <pageMargins left="0.70866141732283472" right="0.70866141732283472" top="0.74803149606299213" bottom="0.74803149606299213" header="0.31496062992125984" footer="0.31496062992125984"/>
  <pageSetup paperSize="9" scale="55" fitToHeight="0" orientation="portrait" r:id="rId1"/>
  <headerFooter>
    <oddFooter>Page &amp;P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P218"/>
  <sheetViews>
    <sheetView topLeftCell="A31" workbookViewId="0">
      <selection activeCell="J199" sqref="J199"/>
    </sheetView>
  </sheetViews>
  <sheetFormatPr defaultColWidth="11.44140625" defaultRowHeight="14.4" x14ac:dyDescent="0.3"/>
  <cols>
    <col min="1" max="1" width="28.6640625" style="12" customWidth="1"/>
    <col min="2" max="3" width="12.6640625" style="12" customWidth="1"/>
    <col min="4" max="4" width="47.6640625" style="12" customWidth="1"/>
    <col min="5" max="5" width="17.33203125" style="12" customWidth="1"/>
    <col min="6" max="6" width="22.6640625" style="12" customWidth="1"/>
    <col min="7" max="7" width="11.44140625" style="12" hidden="1" customWidth="1"/>
    <col min="8" max="8" width="15.33203125" style="12" hidden="1" customWidth="1"/>
    <col min="9" max="9" width="16.5546875" style="36" customWidth="1"/>
    <col min="10" max="10" width="11.44140625" style="3"/>
    <col min="11" max="11" width="16.5546875" style="17" hidden="1" customWidth="1"/>
    <col min="12" max="12" width="0" hidden="1" customWidth="1"/>
    <col min="13" max="13" width="16.5546875" style="17" hidden="1" customWidth="1"/>
    <col min="15" max="15" width="25.6640625" style="44" customWidth="1"/>
  </cols>
  <sheetData>
    <row r="1" spans="1:16" ht="20.25" customHeight="1" x14ac:dyDescent="0.3"/>
    <row r="2" spans="1:16" ht="45" customHeight="1" x14ac:dyDescent="0.3">
      <c r="A2" s="154"/>
      <c r="B2" s="154"/>
      <c r="C2" s="154"/>
      <c r="D2" s="154"/>
      <c r="E2" s="154"/>
      <c r="F2" s="154"/>
      <c r="G2" s="154"/>
      <c r="H2" s="154"/>
      <c r="I2" s="154"/>
      <c r="K2"/>
      <c r="M2" s="12"/>
      <c r="O2"/>
    </row>
    <row r="3" spans="1:16" ht="15" customHeight="1" x14ac:dyDescent="0.3">
      <c r="A3" s="49" t="s">
        <v>244</v>
      </c>
      <c r="B3" s="42"/>
      <c r="C3" s="42"/>
      <c r="D3" s="42"/>
      <c r="E3" s="42"/>
      <c r="F3" s="42"/>
      <c r="G3" s="42"/>
      <c r="H3" s="42"/>
      <c r="I3" s="102" t="s">
        <v>392</v>
      </c>
      <c r="K3"/>
      <c r="M3" s="12"/>
      <c r="O3" s="45"/>
    </row>
    <row r="4" spans="1:16" ht="15" customHeight="1" x14ac:dyDescent="0.3">
      <c r="D4" s="42"/>
      <c r="E4" s="42"/>
      <c r="F4" s="42"/>
      <c r="G4" s="42"/>
      <c r="H4" s="42"/>
      <c r="K4"/>
      <c r="M4" s="12"/>
      <c r="O4" s="45"/>
    </row>
    <row r="5" spans="1:16" ht="20.100000000000001" customHeight="1" x14ac:dyDescent="0.35">
      <c r="A5" s="168" t="s">
        <v>190</v>
      </c>
      <c r="B5" s="168"/>
      <c r="C5" s="168"/>
      <c r="D5" s="168"/>
      <c r="E5" s="168"/>
      <c r="F5" s="168"/>
      <c r="G5" s="168"/>
      <c r="H5" s="168"/>
      <c r="I5" s="168"/>
      <c r="J5" s="22"/>
      <c r="K5" s="23"/>
      <c r="L5" s="23"/>
      <c r="M5" s="24"/>
      <c r="N5" s="23"/>
      <c r="O5" s="23"/>
      <c r="P5" s="23"/>
    </row>
    <row r="6" spans="1:16" ht="20.100000000000001" customHeight="1" x14ac:dyDescent="0.35">
      <c r="A6" s="21"/>
      <c r="B6" s="21"/>
      <c r="C6" s="21"/>
      <c r="D6" s="21"/>
      <c r="E6" s="21"/>
      <c r="F6" s="21"/>
      <c r="G6" s="21"/>
      <c r="H6" s="21"/>
      <c r="I6" s="38"/>
      <c r="J6" s="22"/>
      <c r="K6" s="23"/>
      <c r="L6" s="23"/>
      <c r="M6" s="24"/>
      <c r="N6" s="23"/>
      <c r="O6" s="46"/>
      <c r="P6" s="23"/>
    </row>
    <row r="7" spans="1:16" s="3" customFormat="1" ht="198" customHeight="1" x14ac:dyDescent="0.35">
      <c r="A7" s="169" t="s">
        <v>249</v>
      </c>
      <c r="B7" s="169"/>
      <c r="C7" s="169"/>
      <c r="D7" s="169"/>
      <c r="E7" s="169"/>
      <c r="F7" s="169"/>
      <c r="G7" s="169"/>
      <c r="H7" s="169"/>
      <c r="I7" s="169"/>
      <c r="J7" s="22"/>
      <c r="K7" s="22"/>
      <c r="L7" s="22"/>
      <c r="M7" s="43"/>
      <c r="N7" s="43"/>
      <c r="O7" s="22"/>
      <c r="P7" s="22"/>
    </row>
    <row r="8" spans="1:16" ht="15" customHeight="1" x14ac:dyDescent="0.3">
      <c r="A8" s="42"/>
      <c r="B8" s="42"/>
      <c r="C8" s="42"/>
      <c r="D8" s="42"/>
      <c r="E8" s="42"/>
      <c r="F8" s="42"/>
      <c r="G8" s="42"/>
      <c r="H8" s="42"/>
      <c r="I8" s="37"/>
      <c r="K8"/>
      <c r="M8" s="12"/>
      <c r="O8" s="45"/>
    </row>
    <row r="9" spans="1:16" ht="20.100000000000001" customHeight="1" x14ac:dyDescent="0.35">
      <c r="A9" s="168" t="s">
        <v>192</v>
      </c>
      <c r="B9" s="168"/>
      <c r="C9" s="168"/>
      <c r="D9" s="168"/>
      <c r="E9" s="168"/>
      <c r="F9" s="168"/>
      <c r="G9" s="168"/>
      <c r="H9" s="168"/>
      <c r="I9" s="168"/>
      <c r="J9" s="22"/>
      <c r="K9" s="23"/>
      <c r="L9" s="23"/>
      <c r="M9" s="24"/>
      <c r="N9" s="23"/>
      <c r="O9" s="23"/>
      <c r="P9" s="23"/>
    </row>
    <row r="10" spans="1:16" ht="15" customHeight="1" x14ac:dyDescent="0.35">
      <c r="A10" s="20"/>
      <c r="B10" s="20"/>
      <c r="C10" s="20"/>
      <c r="D10" s="20"/>
      <c r="E10" s="20"/>
      <c r="F10" s="20"/>
      <c r="G10" s="20"/>
      <c r="H10" s="20"/>
      <c r="I10" s="39"/>
      <c r="J10" s="22"/>
      <c r="K10" s="23"/>
      <c r="L10" s="23"/>
      <c r="M10" s="24"/>
      <c r="N10" s="23"/>
      <c r="O10" s="47"/>
      <c r="P10" s="23"/>
    </row>
    <row r="11" spans="1:16" ht="15" customHeight="1" x14ac:dyDescent="0.3">
      <c r="A11" s="51" t="s">
        <v>191</v>
      </c>
      <c r="B11" s="1"/>
      <c r="C11" s="1"/>
      <c r="D11" s="1"/>
      <c r="E11" s="1"/>
      <c r="F11" s="1"/>
      <c r="G11" s="1"/>
      <c r="H11" s="1"/>
      <c r="I11" s="40"/>
      <c r="K11"/>
      <c r="M11" s="12"/>
      <c r="O11" s="48"/>
    </row>
    <row r="12" spans="1:16" ht="15" customHeight="1" x14ac:dyDescent="0.3">
      <c r="A12" s="1"/>
      <c r="B12" s="1"/>
      <c r="C12" s="1"/>
      <c r="D12" s="1"/>
      <c r="E12" s="1"/>
      <c r="F12" s="1"/>
      <c r="G12" s="1"/>
      <c r="H12" s="1"/>
      <c r="I12" s="40"/>
      <c r="K12"/>
      <c r="M12" s="12"/>
      <c r="O12" s="48"/>
    </row>
    <row r="13" spans="1:16" ht="20.100000000000001" customHeight="1" x14ac:dyDescent="0.35">
      <c r="A13" s="170" t="s">
        <v>193</v>
      </c>
      <c r="B13" s="170"/>
      <c r="C13" s="170"/>
      <c r="D13" s="170"/>
      <c r="E13" s="170"/>
      <c r="F13" s="170"/>
      <c r="G13" s="170"/>
      <c r="H13" s="170"/>
      <c r="I13" s="170"/>
      <c r="J13" s="22"/>
      <c r="K13" s="23"/>
      <c r="L13" s="23"/>
      <c r="M13" s="24"/>
      <c r="N13" s="23"/>
      <c r="O13" s="23"/>
      <c r="P13" s="23"/>
    </row>
    <row r="14" spans="1:16" ht="9.9" customHeight="1" x14ac:dyDescent="0.3">
      <c r="A14" s="52"/>
      <c r="B14" s="52"/>
      <c r="C14" s="52"/>
      <c r="D14" s="52"/>
      <c r="E14" s="52"/>
      <c r="F14" s="52"/>
      <c r="G14" s="52"/>
      <c r="H14" s="52"/>
      <c r="I14" s="54"/>
      <c r="K14"/>
      <c r="M14" s="12"/>
      <c r="O14" s="53"/>
    </row>
    <row r="15" spans="1:16" ht="15" customHeight="1" x14ac:dyDescent="0.3">
      <c r="A15" s="51" t="s">
        <v>194</v>
      </c>
      <c r="B15" s="52"/>
      <c r="C15" s="52"/>
      <c r="D15" s="52"/>
      <c r="E15" s="52"/>
      <c r="F15" s="52"/>
      <c r="G15" s="52"/>
      <c r="H15" s="52"/>
      <c r="I15" s="54"/>
      <c r="K15"/>
      <c r="M15" s="12"/>
      <c r="O15" s="53"/>
    </row>
    <row r="16" spans="1:16" ht="15" customHeight="1" x14ac:dyDescent="0.3">
      <c r="A16" s="51" t="s">
        <v>363</v>
      </c>
      <c r="B16" s="52"/>
      <c r="C16" s="52"/>
      <c r="D16" s="52"/>
      <c r="E16" s="52"/>
      <c r="F16" s="52"/>
      <c r="G16" s="52"/>
      <c r="H16" s="52"/>
      <c r="I16" s="54"/>
      <c r="K16"/>
      <c r="M16" s="12"/>
      <c r="O16" s="53"/>
    </row>
    <row r="17" spans="1:16" ht="15" customHeight="1" x14ac:dyDescent="0.3">
      <c r="A17" s="52"/>
      <c r="B17" s="52"/>
      <c r="C17" s="52"/>
      <c r="D17" s="52"/>
      <c r="E17" s="52"/>
      <c r="F17" s="52"/>
      <c r="G17" s="52"/>
      <c r="H17" s="52"/>
      <c r="I17" s="54"/>
      <c r="K17"/>
      <c r="M17" s="12"/>
      <c r="O17" s="53"/>
    </row>
    <row r="18" spans="1:16" ht="15" customHeight="1" x14ac:dyDescent="0.3">
      <c r="A18" s="170" t="s">
        <v>195</v>
      </c>
      <c r="B18" s="170"/>
      <c r="C18" s="170"/>
      <c r="D18" s="170"/>
      <c r="E18" s="170"/>
      <c r="F18" s="170"/>
      <c r="G18" s="170"/>
      <c r="H18" s="170"/>
      <c r="I18" s="170"/>
      <c r="K18"/>
      <c r="M18" s="12"/>
      <c r="O18"/>
    </row>
    <row r="19" spans="1:16" ht="9.9" customHeight="1" x14ac:dyDescent="0.3">
      <c r="A19" s="52"/>
      <c r="B19" s="52"/>
      <c r="C19" s="52"/>
      <c r="D19" s="52"/>
      <c r="E19" s="52"/>
      <c r="F19" s="52"/>
      <c r="G19" s="52"/>
      <c r="H19" s="52"/>
      <c r="I19" s="54"/>
      <c r="K19"/>
      <c r="M19" s="12"/>
      <c r="O19" s="53"/>
    </row>
    <row r="20" spans="1:16" ht="15" customHeight="1" x14ac:dyDescent="0.3">
      <c r="A20" s="51" t="s">
        <v>204</v>
      </c>
      <c r="B20" s="52"/>
      <c r="C20" s="52"/>
      <c r="D20" s="52"/>
      <c r="E20" s="52"/>
      <c r="F20" s="52"/>
      <c r="G20" s="52"/>
      <c r="H20" s="52"/>
      <c r="I20" s="54"/>
      <c r="K20"/>
      <c r="M20" s="12"/>
      <c r="O20" s="53"/>
    </row>
    <row r="21" spans="1:16" ht="15" customHeight="1" x14ac:dyDescent="0.3">
      <c r="A21" s="51" t="s">
        <v>205</v>
      </c>
      <c r="B21" s="52"/>
      <c r="C21" s="52"/>
      <c r="D21" s="52"/>
      <c r="E21" s="52"/>
      <c r="F21" s="52"/>
      <c r="G21" s="52"/>
      <c r="H21" s="52"/>
      <c r="I21" s="54"/>
      <c r="K21"/>
      <c r="M21" s="12"/>
      <c r="O21" s="53"/>
    </row>
    <row r="22" spans="1:16" ht="15" customHeight="1" x14ac:dyDescent="0.3">
      <c r="A22" s="52"/>
      <c r="B22" s="52"/>
      <c r="C22" s="52"/>
      <c r="D22" s="52"/>
      <c r="E22" s="52"/>
      <c r="F22" s="52"/>
      <c r="G22" s="52"/>
      <c r="H22" s="52"/>
      <c r="I22" s="54"/>
      <c r="K22"/>
      <c r="M22" s="12"/>
      <c r="O22" s="53"/>
    </row>
    <row r="23" spans="1:16" ht="15" customHeight="1" x14ac:dyDescent="0.3">
      <c r="A23" s="170" t="s">
        <v>246</v>
      </c>
      <c r="B23" s="170"/>
      <c r="C23" s="170"/>
      <c r="D23" s="170"/>
      <c r="E23" s="170"/>
      <c r="F23" s="170"/>
      <c r="G23" s="170"/>
      <c r="H23" s="170"/>
      <c r="I23" s="170"/>
      <c r="K23"/>
      <c r="M23" s="12"/>
      <c r="O23"/>
    </row>
    <row r="24" spans="1:16" ht="9.9" customHeight="1" x14ac:dyDescent="0.3">
      <c r="A24" s="52"/>
      <c r="B24" s="52"/>
      <c r="C24" s="52"/>
      <c r="D24" s="52"/>
      <c r="E24" s="52"/>
      <c r="F24" s="52"/>
      <c r="G24" s="52"/>
      <c r="H24" s="52"/>
      <c r="I24" s="54"/>
      <c r="K24"/>
      <c r="M24" s="12"/>
      <c r="O24" s="53"/>
    </row>
    <row r="25" spans="1:16" ht="15" customHeight="1" x14ac:dyDescent="0.3">
      <c r="A25" s="172" t="s">
        <v>364</v>
      </c>
      <c r="B25" s="172"/>
      <c r="C25" s="172"/>
      <c r="D25" s="172"/>
      <c r="E25" s="172"/>
      <c r="F25" s="172"/>
      <c r="G25" s="172"/>
      <c r="H25" s="172"/>
      <c r="I25" s="172"/>
      <c r="K25"/>
      <c r="M25" s="12"/>
      <c r="O25"/>
    </row>
    <row r="26" spans="1:16" ht="15" customHeight="1" x14ac:dyDescent="0.3">
      <c r="A26" s="51" t="s">
        <v>248</v>
      </c>
      <c r="B26" s="55"/>
      <c r="C26" s="55"/>
      <c r="D26" s="55"/>
      <c r="E26" s="55"/>
      <c r="F26" s="55"/>
      <c r="G26" s="55"/>
      <c r="H26" s="55"/>
      <c r="I26" s="55"/>
      <c r="K26"/>
      <c r="M26" s="12"/>
      <c r="O26" s="55"/>
    </row>
    <row r="27" spans="1:16" ht="11.25" customHeight="1" x14ac:dyDescent="0.3">
      <c r="A27" s="55"/>
      <c r="B27" s="55"/>
      <c r="C27" s="55"/>
      <c r="D27" s="55"/>
      <c r="E27" s="55"/>
      <c r="F27" s="55"/>
      <c r="G27" s="55"/>
      <c r="H27" s="55"/>
      <c r="I27" s="55"/>
      <c r="K27"/>
      <c r="M27" s="12"/>
      <c r="O27" s="55"/>
    </row>
    <row r="28" spans="1:16" s="25" customFormat="1" ht="50.1" customHeight="1" thickBot="1" x14ac:dyDescent="0.4">
      <c r="A28" s="56" t="s">
        <v>256</v>
      </c>
      <c r="B28" s="56" t="s">
        <v>181</v>
      </c>
      <c r="C28" s="56" t="s">
        <v>255</v>
      </c>
      <c r="D28" s="56" t="s">
        <v>257</v>
      </c>
      <c r="E28" s="56" t="s">
        <v>8</v>
      </c>
      <c r="F28" s="56" t="s">
        <v>270</v>
      </c>
      <c r="G28" s="58" t="s">
        <v>3</v>
      </c>
      <c r="H28" s="58" t="s">
        <v>0</v>
      </c>
      <c r="I28" s="59" t="s">
        <v>202</v>
      </c>
      <c r="J28" s="26"/>
      <c r="K28" s="26" t="s">
        <v>0</v>
      </c>
      <c r="L28" s="27"/>
      <c r="M28" s="28"/>
      <c r="N28" s="27"/>
      <c r="O28" s="57" t="s">
        <v>10</v>
      </c>
      <c r="P28" s="27"/>
    </row>
    <row r="29" spans="1:16" s="1" customFormat="1" x14ac:dyDescent="0.3">
      <c r="A29" s="52"/>
      <c r="B29" s="52"/>
      <c r="C29" s="52"/>
      <c r="D29" s="52"/>
      <c r="E29" s="52"/>
      <c r="F29" s="52"/>
      <c r="G29" s="60"/>
      <c r="H29" s="60"/>
      <c r="I29" s="54"/>
      <c r="J29" s="2"/>
      <c r="K29" s="16"/>
      <c r="M29" s="18"/>
      <c r="O29" s="53"/>
    </row>
    <row r="30" spans="1:16" ht="18" x14ac:dyDescent="0.3">
      <c r="A30" s="163" t="s">
        <v>61</v>
      </c>
      <c r="B30" s="163"/>
      <c r="C30" s="163"/>
      <c r="D30" s="164"/>
      <c r="E30" s="164"/>
      <c r="F30" s="164"/>
      <c r="G30" s="164"/>
      <c r="H30" s="164"/>
      <c r="I30" s="164"/>
      <c r="K30"/>
      <c r="M30" s="19"/>
      <c r="O30"/>
    </row>
    <row r="31" spans="1:16" x14ac:dyDescent="0.3">
      <c r="A31" s="164"/>
      <c r="B31" s="164"/>
      <c r="C31" s="164"/>
      <c r="D31" s="164"/>
      <c r="E31" s="164"/>
      <c r="F31" s="164"/>
      <c r="G31" s="164"/>
      <c r="H31" s="164"/>
      <c r="I31" s="164"/>
      <c r="K31"/>
      <c r="M31" s="12"/>
      <c r="O31"/>
    </row>
    <row r="32" spans="1:16" x14ac:dyDescent="0.3">
      <c r="A32" s="84" t="s">
        <v>254</v>
      </c>
      <c r="B32" s="61" t="s">
        <v>180</v>
      </c>
      <c r="C32" s="61" t="s">
        <v>314</v>
      </c>
      <c r="D32" s="84" t="s">
        <v>2</v>
      </c>
      <c r="E32" s="61" t="e">
        <f>#REF!</f>
        <v>#REF!</v>
      </c>
      <c r="F32" s="61"/>
      <c r="G32" s="61">
        <v>2011</v>
      </c>
      <c r="H32" s="62">
        <v>4.3099999999999996</v>
      </c>
      <c r="I32" s="63" t="e">
        <f>#REF!</f>
        <v>#REF!</v>
      </c>
      <c r="K32" s="12" t="s">
        <v>4</v>
      </c>
      <c r="M32" s="17">
        <v>7.4428571428571431</v>
      </c>
      <c r="O32" s="61"/>
    </row>
    <row r="33" spans="1:15" x14ac:dyDescent="0.3">
      <c r="A33" s="84" t="s">
        <v>6</v>
      </c>
      <c r="B33" s="61" t="s">
        <v>180</v>
      </c>
      <c r="C33" s="61" t="s">
        <v>314</v>
      </c>
      <c r="D33" s="84" t="s">
        <v>258</v>
      </c>
      <c r="E33" s="61" t="e">
        <f>#REF!</f>
        <v>#REF!</v>
      </c>
      <c r="F33" s="61"/>
      <c r="G33" s="61">
        <v>2012</v>
      </c>
      <c r="H33" s="62">
        <v>5.55</v>
      </c>
      <c r="I33" s="63" t="e">
        <f>#REF!</f>
        <v>#REF!</v>
      </c>
      <c r="K33" s="12" t="s">
        <v>7</v>
      </c>
      <c r="M33" s="17">
        <v>9.2142857142857153</v>
      </c>
      <c r="O33" s="61"/>
    </row>
    <row r="34" spans="1:15" x14ac:dyDescent="0.3">
      <c r="A34" s="84" t="s">
        <v>388</v>
      </c>
      <c r="B34" s="61" t="s">
        <v>180</v>
      </c>
      <c r="C34" s="61" t="s">
        <v>314</v>
      </c>
      <c r="D34" s="84" t="s">
        <v>389</v>
      </c>
      <c r="E34" s="61" t="e">
        <f>#REF!</f>
        <v>#REF!</v>
      </c>
      <c r="F34" s="69" t="s">
        <v>269</v>
      </c>
      <c r="G34" s="61"/>
      <c r="H34" s="62"/>
      <c r="I34" s="63" t="e">
        <f>#REF!</f>
        <v>#REF!</v>
      </c>
      <c r="K34" s="12"/>
      <c r="O34" s="61"/>
    </row>
    <row r="35" spans="1:15" x14ac:dyDescent="0.3">
      <c r="A35" s="84" t="s">
        <v>89</v>
      </c>
      <c r="B35" s="61" t="s">
        <v>180</v>
      </c>
      <c r="C35" s="61" t="s">
        <v>314</v>
      </c>
      <c r="D35" s="84" t="s">
        <v>259</v>
      </c>
      <c r="E35" s="61" t="e">
        <f>#REF!</f>
        <v>#REF!</v>
      </c>
      <c r="F35" s="69" t="s">
        <v>269</v>
      </c>
      <c r="G35" s="61">
        <v>2011</v>
      </c>
      <c r="H35" s="62">
        <v>4</v>
      </c>
      <c r="I35" s="63" t="e">
        <f>#REF!</f>
        <v>#REF!</v>
      </c>
      <c r="K35" s="12">
        <v>600</v>
      </c>
      <c r="M35" s="17">
        <v>7.0000000000000009</v>
      </c>
      <c r="O35" s="61"/>
    </row>
    <row r="36" spans="1:15" x14ac:dyDescent="0.3">
      <c r="A36" s="84" t="s">
        <v>378</v>
      </c>
      <c r="B36" s="61" t="s">
        <v>180</v>
      </c>
      <c r="C36" s="61" t="s">
        <v>314</v>
      </c>
      <c r="D36" s="84" t="s">
        <v>260</v>
      </c>
      <c r="E36" s="61" t="e">
        <f>#REF!</f>
        <v>#REF!</v>
      </c>
      <c r="F36" s="61"/>
      <c r="G36" s="61">
        <v>2011</v>
      </c>
      <c r="H36" s="62">
        <v>14.5</v>
      </c>
      <c r="I36" s="63" t="e">
        <f>#REF!</f>
        <v>#REF!</v>
      </c>
      <c r="K36" s="12">
        <v>150</v>
      </c>
      <c r="M36" s="17">
        <v>22.000000000000004</v>
      </c>
      <c r="O36" s="61"/>
    </row>
    <row r="37" spans="1:15" x14ac:dyDescent="0.3">
      <c r="A37" s="84" t="s">
        <v>73</v>
      </c>
      <c r="B37" s="61" t="s">
        <v>180</v>
      </c>
      <c r="C37" s="61" t="s">
        <v>314</v>
      </c>
      <c r="D37" s="84" t="s">
        <v>261</v>
      </c>
      <c r="E37" s="61" t="e">
        <f>#REF!</f>
        <v>#REF!</v>
      </c>
      <c r="F37" s="61"/>
      <c r="G37" s="61">
        <v>2011</v>
      </c>
      <c r="H37" s="62">
        <v>15.27</v>
      </c>
      <c r="I37" s="63" t="e">
        <f>#REF!</f>
        <v>#REF!</v>
      </c>
      <c r="K37" s="12">
        <v>500</v>
      </c>
      <c r="M37" s="17">
        <v>23.099999999999998</v>
      </c>
      <c r="O37" s="61"/>
    </row>
    <row r="38" spans="1:15" x14ac:dyDescent="0.3">
      <c r="A38" s="84" t="s">
        <v>252</v>
      </c>
      <c r="B38" s="61" t="s">
        <v>180</v>
      </c>
      <c r="C38" s="61" t="s">
        <v>314</v>
      </c>
      <c r="D38" s="84" t="s">
        <v>262</v>
      </c>
      <c r="E38" s="61" t="e">
        <f>#REF!</f>
        <v>#REF!</v>
      </c>
      <c r="F38" s="69" t="s">
        <v>269</v>
      </c>
      <c r="G38" s="61">
        <v>2010</v>
      </c>
      <c r="H38" s="62">
        <v>5.2</v>
      </c>
      <c r="I38" s="63" t="e">
        <f>#REF!</f>
        <v>#REF!</v>
      </c>
      <c r="K38" s="12">
        <v>600</v>
      </c>
      <c r="M38" s="17">
        <v>8.7142857142857153</v>
      </c>
      <c r="O38" s="61"/>
    </row>
    <row r="39" spans="1:15" x14ac:dyDescent="0.3">
      <c r="A39" s="84" t="s">
        <v>90</v>
      </c>
      <c r="B39" s="61" t="s">
        <v>180</v>
      </c>
      <c r="C39" s="61" t="s">
        <v>314</v>
      </c>
      <c r="D39" s="84" t="s">
        <v>263</v>
      </c>
      <c r="E39" s="61" t="e">
        <f>#REF!</f>
        <v>#REF!</v>
      </c>
      <c r="F39" s="61"/>
      <c r="G39" s="61">
        <v>2011</v>
      </c>
      <c r="H39" s="62">
        <v>29.34</v>
      </c>
      <c r="I39" s="63" t="e">
        <f>#REF!</f>
        <v>#REF!</v>
      </c>
      <c r="K39" s="12">
        <v>200</v>
      </c>
      <c r="M39" s="17">
        <v>43.2</v>
      </c>
      <c r="O39" s="61" t="s">
        <v>91</v>
      </c>
    </row>
    <row r="40" spans="1:15" x14ac:dyDescent="0.3">
      <c r="A40" s="84" t="s">
        <v>254</v>
      </c>
      <c r="B40" s="61" t="s">
        <v>182</v>
      </c>
      <c r="C40" s="61" t="s">
        <v>314</v>
      </c>
      <c r="D40" s="84" t="s">
        <v>2</v>
      </c>
      <c r="E40" s="61" t="e">
        <f>#REF!</f>
        <v>#REF!</v>
      </c>
      <c r="F40" s="61"/>
      <c r="G40" s="61">
        <v>2009</v>
      </c>
      <c r="H40" s="62">
        <v>4.24</v>
      </c>
      <c r="I40" s="63" t="e">
        <f>#REF!</f>
        <v>#REF!</v>
      </c>
      <c r="K40" s="12" t="s">
        <v>4</v>
      </c>
      <c r="M40" s="17">
        <v>7.3428571428571443</v>
      </c>
      <c r="O40" s="61"/>
    </row>
    <row r="41" spans="1:15" x14ac:dyDescent="0.3">
      <c r="A41" s="84" t="s">
        <v>254</v>
      </c>
      <c r="B41" s="61" t="s">
        <v>182</v>
      </c>
      <c r="C41" s="61" t="s">
        <v>314</v>
      </c>
      <c r="D41" s="84" t="s">
        <v>380</v>
      </c>
      <c r="E41" s="61" t="e">
        <f>#REF!</f>
        <v>#REF!</v>
      </c>
      <c r="F41" s="69" t="s">
        <v>269</v>
      </c>
      <c r="G41" s="61">
        <v>2010</v>
      </c>
      <c r="H41" s="62">
        <v>8.1</v>
      </c>
      <c r="I41" s="63" t="e">
        <f>#REF!</f>
        <v>#REF!</v>
      </c>
      <c r="K41" s="12"/>
      <c r="O41" s="61"/>
    </row>
    <row r="42" spans="1:15" x14ac:dyDescent="0.3">
      <c r="A42" s="84" t="s">
        <v>252</v>
      </c>
      <c r="B42" s="61" t="s">
        <v>182</v>
      </c>
      <c r="C42" s="61" t="s">
        <v>314</v>
      </c>
      <c r="D42" s="84" t="s">
        <v>262</v>
      </c>
      <c r="E42" s="61" t="e">
        <f>#REF!</f>
        <v>#REF!</v>
      </c>
      <c r="F42" s="69" t="s">
        <v>269</v>
      </c>
      <c r="G42" s="61">
        <v>2010</v>
      </c>
      <c r="H42" s="62">
        <v>8.1</v>
      </c>
      <c r="I42" s="63" t="e">
        <f>#REF!</f>
        <v>#REF!</v>
      </c>
      <c r="K42" s="12">
        <v>600</v>
      </c>
      <c r="M42" s="17">
        <v>12.857142857142858</v>
      </c>
      <c r="O42" s="61"/>
    </row>
    <row r="43" spans="1:15" x14ac:dyDescent="0.3">
      <c r="A43" s="84" t="s">
        <v>251</v>
      </c>
      <c r="B43" s="61" t="s">
        <v>182</v>
      </c>
      <c r="C43" s="61" t="s">
        <v>314</v>
      </c>
      <c r="D43" s="84" t="s">
        <v>264</v>
      </c>
      <c r="E43" s="61" t="e">
        <f>#REF!</f>
        <v>#REF!</v>
      </c>
      <c r="F43" s="69" t="s">
        <v>269</v>
      </c>
      <c r="G43" s="61">
        <v>2011</v>
      </c>
      <c r="H43" s="62">
        <v>6.05</v>
      </c>
      <c r="I43" s="63" t="e">
        <f>#REF!</f>
        <v>#REF!</v>
      </c>
      <c r="K43" s="12">
        <v>600</v>
      </c>
      <c r="M43" s="17">
        <v>9.9285714285714288</v>
      </c>
      <c r="O43" s="61"/>
    </row>
    <row r="44" spans="1:15" x14ac:dyDescent="0.3">
      <c r="A44" s="84" t="s">
        <v>253</v>
      </c>
      <c r="B44" s="61" t="s">
        <v>182</v>
      </c>
      <c r="C44" s="61" t="s">
        <v>314</v>
      </c>
      <c r="D44" s="84" t="s">
        <v>265</v>
      </c>
      <c r="E44" s="61" t="e">
        <f>#REF!</f>
        <v>#REF!</v>
      </c>
      <c r="F44" s="61"/>
      <c r="G44" s="61">
        <v>2011</v>
      </c>
      <c r="H44" s="62">
        <v>15.5</v>
      </c>
      <c r="I44" s="63" t="e">
        <f>#REF!</f>
        <v>#REF!</v>
      </c>
      <c r="K44" s="12">
        <v>300</v>
      </c>
      <c r="M44" s="17">
        <v>23.428571428571427</v>
      </c>
      <c r="O44" s="61" t="s">
        <v>11</v>
      </c>
    </row>
    <row r="45" spans="1:15" x14ac:dyDescent="0.3">
      <c r="A45" s="84" t="s">
        <v>9</v>
      </c>
      <c r="B45" s="61" t="s">
        <v>182</v>
      </c>
      <c r="C45" s="61" t="s">
        <v>314</v>
      </c>
      <c r="D45" s="84" t="s">
        <v>266</v>
      </c>
      <c r="E45" s="61" t="e">
        <f>#REF!</f>
        <v>#REF!</v>
      </c>
      <c r="F45" s="61"/>
      <c r="G45" s="61">
        <v>2010</v>
      </c>
      <c r="H45" s="62">
        <v>20.6</v>
      </c>
      <c r="I45" s="63" t="e">
        <f>#REF!</f>
        <v>#REF!</v>
      </c>
      <c r="K45" s="12">
        <v>300</v>
      </c>
      <c r="M45" s="17">
        <v>30.714285714285715</v>
      </c>
      <c r="O45" s="61" t="s">
        <v>12</v>
      </c>
    </row>
    <row r="46" spans="1:15" x14ac:dyDescent="0.3">
      <c r="A46" s="84" t="s">
        <v>75</v>
      </c>
      <c r="B46" s="61" t="s">
        <v>182</v>
      </c>
      <c r="C46" s="61" t="s">
        <v>314</v>
      </c>
      <c r="D46" s="84" t="s">
        <v>267</v>
      </c>
      <c r="E46" s="61" t="e">
        <f>#REF!</f>
        <v>#REF!</v>
      </c>
      <c r="F46" s="61"/>
      <c r="G46" s="61">
        <v>2010</v>
      </c>
      <c r="H46" s="62">
        <v>14.5</v>
      </c>
      <c r="I46" s="63" t="e">
        <f>#REF!</f>
        <v>#REF!</v>
      </c>
      <c r="K46" s="12">
        <v>350</v>
      </c>
      <c r="M46" s="17">
        <v>22.000000000000004</v>
      </c>
      <c r="O46" s="61" t="s">
        <v>76</v>
      </c>
    </row>
    <row r="47" spans="1:15" x14ac:dyDescent="0.3">
      <c r="A47" s="84" t="s">
        <v>285</v>
      </c>
      <c r="B47" s="61" t="s">
        <v>182</v>
      </c>
      <c r="C47" s="61" t="s">
        <v>314</v>
      </c>
      <c r="D47" s="84" t="s">
        <v>268</v>
      </c>
      <c r="E47" s="61" t="e">
        <f>#REF!</f>
        <v>#REF!</v>
      </c>
      <c r="F47" s="61"/>
      <c r="G47" s="61">
        <v>2011</v>
      </c>
      <c r="H47" s="62">
        <v>9.1999999999999993</v>
      </c>
      <c r="I47" s="63" t="e">
        <f>#REF!</f>
        <v>#REF!</v>
      </c>
      <c r="K47" s="12">
        <v>300</v>
      </c>
      <c r="M47" s="17">
        <v>14.428571428571429</v>
      </c>
      <c r="O47" s="61" t="s">
        <v>237</v>
      </c>
    </row>
    <row r="48" spans="1:15" x14ac:dyDescent="0.3">
      <c r="A48" s="84" t="s">
        <v>72</v>
      </c>
      <c r="B48" s="61" t="s">
        <v>182</v>
      </c>
      <c r="C48" s="61" t="s">
        <v>314</v>
      </c>
      <c r="D48" s="84" t="s">
        <v>264</v>
      </c>
      <c r="E48" s="61" t="e">
        <f>#REF!</f>
        <v>#REF!</v>
      </c>
      <c r="F48" s="69" t="s">
        <v>269</v>
      </c>
      <c r="G48" s="61">
        <v>2011</v>
      </c>
      <c r="H48" s="62">
        <v>8.3000000000000007</v>
      </c>
      <c r="I48" s="63" t="e">
        <f>#REF!</f>
        <v>#REF!</v>
      </c>
      <c r="K48" s="12">
        <v>300</v>
      </c>
      <c r="M48" s="17">
        <v>13.142857142857146</v>
      </c>
      <c r="O48" s="61"/>
    </row>
    <row r="49" spans="1:15" ht="15" customHeight="1" x14ac:dyDescent="0.3">
      <c r="A49" s="61"/>
      <c r="B49" s="61"/>
      <c r="C49" s="61"/>
      <c r="D49" s="61"/>
      <c r="E49" s="61"/>
      <c r="F49" s="61"/>
      <c r="G49" s="61"/>
      <c r="H49" s="62"/>
      <c r="I49" s="63"/>
      <c r="K49" s="12"/>
      <c r="O49" s="64"/>
    </row>
    <row r="50" spans="1:15" ht="15" customHeight="1" x14ac:dyDescent="0.3">
      <c r="A50" s="163" t="s">
        <v>183</v>
      </c>
      <c r="B50" s="163"/>
      <c r="C50" s="163"/>
      <c r="D50" s="163"/>
      <c r="E50" s="163"/>
      <c r="F50" s="163"/>
      <c r="G50" s="163"/>
      <c r="H50" s="163"/>
      <c r="I50" s="163"/>
      <c r="K50"/>
      <c r="O50"/>
    </row>
    <row r="51" spans="1:15" ht="15" customHeight="1" x14ac:dyDescent="0.3">
      <c r="A51" s="163"/>
      <c r="B51" s="163"/>
      <c r="C51" s="163"/>
      <c r="D51" s="163"/>
      <c r="E51" s="163"/>
      <c r="F51" s="163"/>
      <c r="G51" s="163"/>
      <c r="H51" s="163"/>
      <c r="I51" s="163"/>
      <c r="K51"/>
      <c r="O51"/>
    </row>
    <row r="52" spans="1:15" ht="15" customHeight="1" x14ac:dyDescent="0.3">
      <c r="A52" s="84" t="s">
        <v>282</v>
      </c>
      <c r="B52" s="61" t="s">
        <v>180</v>
      </c>
      <c r="C52" s="61" t="s">
        <v>314</v>
      </c>
      <c r="D52" s="84" t="s">
        <v>272</v>
      </c>
      <c r="E52" s="61" t="e">
        <f>#REF!</f>
        <v>#REF!</v>
      </c>
      <c r="F52" s="61"/>
      <c r="G52" s="61">
        <v>2012</v>
      </c>
      <c r="H52" s="62">
        <v>3.3</v>
      </c>
      <c r="I52" s="63" t="e">
        <f>#REF!</f>
        <v>#REF!</v>
      </c>
      <c r="K52" s="12">
        <v>10000</v>
      </c>
      <c r="M52" s="17">
        <v>6.0000000000000009</v>
      </c>
      <c r="O52" s="61" t="s">
        <v>28</v>
      </c>
    </row>
    <row r="53" spans="1:15" x14ac:dyDescent="0.3">
      <c r="A53" s="84" t="s">
        <v>284</v>
      </c>
      <c r="B53" s="61" t="s">
        <v>180</v>
      </c>
      <c r="C53" s="61" t="s">
        <v>314</v>
      </c>
      <c r="D53" s="84" t="s">
        <v>273</v>
      </c>
      <c r="E53" s="61" t="e">
        <f>#REF!</f>
        <v>#REF!</v>
      </c>
      <c r="F53" s="69" t="s">
        <v>269</v>
      </c>
      <c r="G53" s="61">
        <v>2012</v>
      </c>
      <c r="H53" s="62">
        <v>3.8</v>
      </c>
      <c r="I53" s="63" t="e">
        <f>#REF!</f>
        <v>#REF!</v>
      </c>
      <c r="K53" s="12">
        <v>1500</v>
      </c>
      <c r="M53" s="17">
        <v>6.7142857142857153</v>
      </c>
      <c r="O53" s="61" t="s">
        <v>31</v>
      </c>
    </row>
    <row r="54" spans="1:15" x14ac:dyDescent="0.3">
      <c r="A54" s="84" t="s">
        <v>283</v>
      </c>
      <c r="B54" s="61" t="s">
        <v>180</v>
      </c>
      <c r="C54" s="61" t="s">
        <v>314</v>
      </c>
      <c r="D54" s="84" t="s">
        <v>274</v>
      </c>
      <c r="E54" s="61" t="e">
        <f>#REF!</f>
        <v>#REF!</v>
      </c>
      <c r="F54" s="69" t="s">
        <v>269</v>
      </c>
      <c r="G54" s="61">
        <v>2011</v>
      </c>
      <c r="H54" s="62">
        <v>8.5</v>
      </c>
      <c r="I54" s="63" t="e">
        <f>#REF!</f>
        <v>#REF!</v>
      </c>
      <c r="K54" s="12">
        <v>800</v>
      </c>
      <c r="M54" s="17">
        <v>13.428571428571431</v>
      </c>
      <c r="O54" s="61"/>
    </row>
    <row r="55" spans="1:15" x14ac:dyDescent="0.3">
      <c r="A55" s="84" t="s">
        <v>59</v>
      </c>
      <c r="B55" s="61" t="s">
        <v>180</v>
      </c>
      <c r="C55" s="61" t="s">
        <v>314</v>
      </c>
      <c r="D55" s="84" t="s">
        <v>275</v>
      </c>
      <c r="E55" s="61" t="e">
        <f>#REF!</f>
        <v>#REF!</v>
      </c>
      <c r="F55" s="61"/>
      <c r="G55" s="61">
        <v>2010</v>
      </c>
      <c r="H55" s="62">
        <v>8</v>
      </c>
      <c r="I55" s="63" t="e">
        <f>#REF!</f>
        <v>#REF!</v>
      </c>
      <c r="K55" s="12">
        <v>500</v>
      </c>
      <c r="M55" s="17">
        <v>12.714285714285715</v>
      </c>
      <c r="O55" s="61" t="s">
        <v>236</v>
      </c>
    </row>
    <row r="56" spans="1:15" x14ac:dyDescent="0.3">
      <c r="A56" s="84" t="s">
        <v>282</v>
      </c>
      <c r="B56" s="61" t="s">
        <v>182</v>
      </c>
      <c r="C56" s="61" t="s">
        <v>314</v>
      </c>
      <c r="D56" s="84" t="s">
        <v>276</v>
      </c>
      <c r="E56" s="61" t="e">
        <f>#REF!</f>
        <v>#REF!</v>
      </c>
      <c r="F56" s="69" t="s">
        <v>269</v>
      </c>
      <c r="G56" s="61">
        <v>2010</v>
      </c>
      <c r="H56" s="62">
        <v>2.4</v>
      </c>
      <c r="I56" s="63" t="e">
        <f>#REF!</f>
        <v>#REF!</v>
      </c>
      <c r="K56" s="12" t="s">
        <v>15</v>
      </c>
      <c r="M56" s="17">
        <v>4.7142857142857144</v>
      </c>
      <c r="O56" s="61"/>
    </row>
    <row r="57" spans="1:15" x14ac:dyDescent="0.3">
      <c r="A57" s="84" t="s">
        <v>282</v>
      </c>
      <c r="B57" s="61" t="s">
        <v>182</v>
      </c>
      <c r="C57" s="61" t="s">
        <v>314</v>
      </c>
      <c r="D57" s="84" t="s">
        <v>277</v>
      </c>
      <c r="E57" s="61" t="e">
        <f>#REF!</f>
        <v>#REF!</v>
      </c>
      <c r="F57" s="61"/>
      <c r="G57" s="61">
        <v>2011</v>
      </c>
      <c r="H57" s="62">
        <v>3.5</v>
      </c>
      <c r="I57" s="63" t="e">
        <f>#REF!</f>
        <v>#REF!</v>
      </c>
      <c r="K57" s="12">
        <v>2000</v>
      </c>
      <c r="M57" s="17">
        <v>6.2857142857142865</v>
      </c>
      <c r="O57" s="61"/>
    </row>
    <row r="58" spans="1:15" x14ac:dyDescent="0.3">
      <c r="A58" s="84" t="s">
        <v>17</v>
      </c>
      <c r="B58" s="61" t="s">
        <v>182</v>
      </c>
      <c r="C58" s="61" t="s">
        <v>314</v>
      </c>
      <c r="D58" s="84" t="s">
        <v>278</v>
      </c>
      <c r="E58" s="61" t="e">
        <f>#REF!</f>
        <v>#REF!</v>
      </c>
      <c r="F58" s="69" t="s">
        <v>269</v>
      </c>
      <c r="G58" s="61" t="s">
        <v>20</v>
      </c>
      <c r="H58" s="62">
        <v>2.9</v>
      </c>
      <c r="I58" s="63" t="e">
        <f>#REF!</f>
        <v>#REF!</v>
      </c>
      <c r="K58" s="12" t="s">
        <v>21</v>
      </c>
      <c r="M58" s="17">
        <v>5.4285714285714288</v>
      </c>
      <c r="O58" s="61" t="s">
        <v>19</v>
      </c>
    </row>
    <row r="59" spans="1:15" x14ac:dyDescent="0.3">
      <c r="A59" s="84" t="s">
        <v>22</v>
      </c>
      <c r="B59" s="61" t="s">
        <v>182</v>
      </c>
      <c r="C59" s="61" t="s">
        <v>314</v>
      </c>
      <c r="D59" s="84" t="s">
        <v>279</v>
      </c>
      <c r="E59" s="61" t="e">
        <f>#REF!</f>
        <v>#REF!</v>
      </c>
      <c r="F59" s="61"/>
      <c r="G59" s="61">
        <v>2008</v>
      </c>
      <c r="H59" s="62">
        <v>2.95</v>
      </c>
      <c r="I59" s="63" t="e">
        <f>#REF!</f>
        <v>#REF!</v>
      </c>
      <c r="K59" s="12">
        <v>2000</v>
      </c>
      <c r="M59" s="17">
        <v>5.5000000000000009</v>
      </c>
      <c r="O59" s="61"/>
    </row>
    <row r="60" spans="1:15" x14ac:dyDescent="0.3">
      <c r="A60" s="84" t="s">
        <v>286</v>
      </c>
      <c r="B60" s="61" t="s">
        <v>182</v>
      </c>
      <c r="C60" s="61" t="s">
        <v>314</v>
      </c>
      <c r="D60" s="84" t="s">
        <v>280</v>
      </c>
      <c r="E60" s="61" t="e">
        <f>#REF!</f>
        <v>#REF!</v>
      </c>
      <c r="F60" s="61"/>
      <c r="G60" s="61">
        <v>2010</v>
      </c>
      <c r="H60" s="62">
        <v>2.8</v>
      </c>
      <c r="I60" s="63" t="e">
        <f>#REF!</f>
        <v>#REF!</v>
      </c>
      <c r="K60" s="12">
        <v>5000</v>
      </c>
      <c r="M60" s="17">
        <v>5.2857142857142856</v>
      </c>
      <c r="O60" s="61"/>
    </row>
    <row r="61" spans="1:15" x14ac:dyDescent="0.3">
      <c r="A61" s="84" t="s">
        <v>284</v>
      </c>
      <c r="B61" s="61" t="s">
        <v>182</v>
      </c>
      <c r="C61" s="61" t="s">
        <v>314</v>
      </c>
      <c r="D61" s="84" t="s">
        <v>271</v>
      </c>
      <c r="E61" s="61" t="e">
        <f>#REF!</f>
        <v>#REF!</v>
      </c>
      <c r="F61" s="69" t="s">
        <v>269</v>
      </c>
      <c r="G61" s="61">
        <v>2011</v>
      </c>
      <c r="H61" s="62">
        <v>3.8</v>
      </c>
      <c r="I61" s="63" t="e">
        <f>#REF!</f>
        <v>#REF!</v>
      </c>
      <c r="K61" s="12">
        <v>5000</v>
      </c>
      <c r="M61" s="17">
        <v>6.7142857142857153</v>
      </c>
      <c r="O61" s="61"/>
    </row>
    <row r="62" spans="1:15" x14ac:dyDescent="0.3">
      <c r="A62" s="84" t="s">
        <v>33</v>
      </c>
      <c r="B62" s="61" t="s">
        <v>182</v>
      </c>
      <c r="C62" s="61" t="s">
        <v>314</v>
      </c>
      <c r="D62" s="84" t="s">
        <v>281</v>
      </c>
      <c r="E62" s="61" t="e">
        <f>#REF!</f>
        <v>#REF!</v>
      </c>
      <c r="F62" s="61"/>
      <c r="G62" s="61">
        <v>2008</v>
      </c>
      <c r="H62" s="62">
        <v>8.8000000000000007</v>
      </c>
      <c r="I62" s="63" t="e">
        <f>#REF!</f>
        <v>#REF!</v>
      </c>
      <c r="K62" s="12">
        <v>3000</v>
      </c>
      <c r="M62" s="17">
        <v>13.857142857142859</v>
      </c>
      <c r="O62" s="61"/>
    </row>
    <row r="63" spans="1:15" x14ac:dyDescent="0.3">
      <c r="A63" s="84" t="s">
        <v>33</v>
      </c>
      <c r="B63" s="61" t="s">
        <v>182</v>
      </c>
      <c r="C63" s="61" t="s">
        <v>314</v>
      </c>
      <c r="D63" s="84" t="s">
        <v>287</v>
      </c>
      <c r="E63" s="61" t="e">
        <f>#REF!</f>
        <v>#REF!</v>
      </c>
      <c r="F63" s="61"/>
      <c r="G63" s="61">
        <v>2008</v>
      </c>
      <c r="H63" s="62">
        <v>5.6</v>
      </c>
      <c r="I63" s="63" t="e">
        <f>#REF!</f>
        <v>#REF!</v>
      </c>
      <c r="K63" s="12">
        <v>600</v>
      </c>
      <c r="M63" s="17">
        <v>9.2857142857142865</v>
      </c>
      <c r="O63" s="61"/>
    </row>
    <row r="64" spans="1:15" x14ac:dyDescent="0.3">
      <c r="A64" s="84" t="s">
        <v>36</v>
      </c>
      <c r="B64" s="61" t="s">
        <v>182</v>
      </c>
      <c r="C64" s="61" t="s">
        <v>314</v>
      </c>
      <c r="D64" s="84" t="s">
        <v>288</v>
      </c>
      <c r="E64" s="61" t="e">
        <f>#REF!</f>
        <v>#REF!</v>
      </c>
      <c r="F64" s="69" t="s">
        <v>269</v>
      </c>
      <c r="G64" s="61">
        <v>2007</v>
      </c>
      <c r="H64" s="62">
        <v>4.95</v>
      </c>
      <c r="I64" s="63" t="e">
        <f>#REF!</f>
        <v>#REF!</v>
      </c>
      <c r="K64" s="12">
        <v>6000</v>
      </c>
      <c r="M64" s="17">
        <v>8.3571428571428577</v>
      </c>
      <c r="O64" s="61"/>
    </row>
    <row r="65" spans="1:15" x14ac:dyDescent="0.3">
      <c r="A65" s="84" t="s">
        <v>38</v>
      </c>
      <c r="B65" s="61" t="s">
        <v>182</v>
      </c>
      <c r="C65" s="61" t="s">
        <v>314</v>
      </c>
      <c r="D65" s="84" t="s">
        <v>288</v>
      </c>
      <c r="E65" s="61" t="e">
        <f>#REF!</f>
        <v>#REF!</v>
      </c>
      <c r="F65" s="69" t="s">
        <v>269</v>
      </c>
      <c r="G65" s="61">
        <v>2007</v>
      </c>
      <c r="H65" s="62">
        <v>6.6</v>
      </c>
      <c r="I65" s="63" t="e">
        <f>#REF!</f>
        <v>#REF!</v>
      </c>
      <c r="K65" s="12">
        <v>3000</v>
      </c>
      <c r="M65" s="17">
        <v>10.714285714285715</v>
      </c>
      <c r="O65" s="61"/>
    </row>
    <row r="66" spans="1:15" x14ac:dyDescent="0.3">
      <c r="A66" s="84" t="s">
        <v>38</v>
      </c>
      <c r="B66" s="61" t="s">
        <v>182</v>
      </c>
      <c r="C66" s="61" t="s">
        <v>314</v>
      </c>
      <c r="D66" s="84" t="s">
        <v>289</v>
      </c>
      <c r="E66" s="61" t="e">
        <f>#REF!</f>
        <v>#REF!</v>
      </c>
      <c r="F66" s="61"/>
      <c r="G66" s="61">
        <v>2008</v>
      </c>
      <c r="H66" s="62"/>
      <c r="I66" s="63" t="e">
        <f>#REF!</f>
        <v>#REF!</v>
      </c>
      <c r="K66" s="12"/>
      <c r="M66" s="17">
        <v>1.2857142857142858</v>
      </c>
      <c r="O66" s="61"/>
    </row>
    <row r="67" spans="1:15" x14ac:dyDescent="0.3">
      <c r="A67" s="84" t="s">
        <v>39</v>
      </c>
      <c r="B67" s="61" t="s">
        <v>182</v>
      </c>
      <c r="C67" s="61" t="s">
        <v>314</v>
      </c>
      <c r="D67" s="84" t="s">
        <v>290</v>
      </c>
      <c r="E67" s="61" t="e">
        <f>#REF!</f>
        <v>#REF!</v>
      </c>
      <c r="F67" s="61"/>
      <c r="G67" s="61">
        <v>2010</v>
      </c>
      <c r="H67" s="62">
        <v>8.5</v>
      </c>
      <c r="I67" s="63" t="e">
        <f>#REF!</f>
        <v>#REF!</v>
      </c>
      <c r="K67" s="12">
        <v>800</v>
      </c>
      <c r="M67" s="17">
        <v>13.428571428571431</v>
      </c>
      <c r="O67" s="61"/>
    </row>
    <row r="68" spans="1:15" x14ac:dyDescent="0.3">
      <c r="A68" s="84" t="s">
        <v>127</v>
      </c>
      <c r="B68" s="61" t="s">
        <v>182</v>
      </c>
      <c r="C68" s="61" t="s">
        <v>314</v>
      </c>
      <c r="D68" s="84" t="s">
        <v>291</v>
      </c>
      <c r="E68" s="61" t="e">
        <f>#REF!</f>
        <v>#REF!</v>
      </c>
      <c r="F68" s="61"/>
      <c r="G68" s="61">
        <v>2006</v>
      </c>
      <c r="H68" s="62">
        <v>11</v>
      </c>
      <c r="I68" s="63" t="e">
        <f>#REF!</f>
        <v>#REF!</v>
      </c>
      <c r="K68" s="12">
        <v>600</v>
      </c>
      <c r="M68" s="17">
        <v>17</v>
      </c>
      <c r="O68" s="61"/>
    </row>
    <row r="69" spans="1:15" x14ac:dyDescent="0.3">
      <c r="A69" s="84" t="s">
        <v>283</v>
      </c>
      <c r="B69" s="61" t="s">
        <v>182</v>
      </c>
      <c r="C69" s="61" t="s">
        <v>314</v>
      </c>
      <c r="D69" s="84" t="s">
        <v>274</v>
      </c>
      <c r="E69" s="61" t="e">
        <f>#REF!</f>
        <v>#REF!</v>
      </c>
      <c r="F69" s="69" t="s">
        <v>269</v>
      </c>
      <c r="G69" s="61">
        <v>2008</v>
      </c>
      <c r="H69" s="62">
        <v>7.1</v>
      </c>
      <c r="I69" s="63" t="e">
        <f>#REF!</f>
        <v>#REF!</v>
      </c>
      <c r="K69" s="12">
        <v>600</v>
      </c>
      <c r="M69" s="17">
        <v>11.428571428571429</v>
      </c>
      <c r="O69" s="61"/>
    </row>
    <row r="70" spans="1:15" x14ac:dyDescent="0.3">
      <c r="A70" s="84" t="s">
        <v>41</v>
      </c>
      <c r="B70" s="61" t="s">
        <v>182</v>
      </c>
      <c r="C70" s="61" t="s">
        <v>314</v>
      </c>
      <c r="D70" s="84" t="s">
        <v>292</v>
      </c>
      <c r="E70" s="61" t="e">
        <f>#REF!</f>
        <v>#REF!</v>
      </c>
      <c r="F70" s="61"/>
      <c r="G70" s="61">
        <v>2008</v>
      </c>
      <c r="H70" s="62" t="s">
        <v>98</v>
      </c>
      <c r="I70" s="63" t="e">
        <f>#REF!</f>
        <v>#REF!</v>
      </c>
      <c r="K70" s="12">
        <v>600</v>
      </c>
      <c r="O70" s="61"/>
    </row>
    <row r="71" spans="1:15" x14ac:dyDescent="0.3">
      <c r="A71" s="84" t="s">
        <v>43</v>
      </c>
      <c r="B71" s="61" t="s">
        <v>182</v>
      </c>
      <c r="C71" s="61" t="s">
        <v>314</v>
      </c>
      <c r="D71" s="84" t="s">
        <v>293</v>
      </c>
      <c r="E71" s="61" t="e">
        <f>#REF!</f>
        <v>#REF!</v>
      </c>
      <c r="F71" s="61"/>
      <c r="G71" s="61">
        <v>2008</v>
      </c>
      <c r="H71" s="62">
        <v>6.7</v>
      </c>
      <c r="I71" s="63" t="e">
        <f>#REF!</f>
        <v>#REF!</v>
      </c>
      <c r="K71" s="12">
        <v>1500</v>
      </c>
      <c r="M71" s="17">
        <v>10.857142857142859</v>
      </c>
      <c r="O71" s="61"/>
    </row>
    <row r="72" spans="1:15" x14ac:dyDescent="0.3">
      <c r="A72" s="84" t="s">
        <v>48</v>
      </c>
      <c r="B72" s="61" t="s">
        <v>182</v>
      </c>
      <c r="C72" s="61" t="s">
        <v>314</v>
      </c>
      <c r="D72" s="84" t="s">
        <v>294</v>
      </c>
      <c r="E72" s="61" t="e">
        <f>#REF!</f>
        <v>#REF!</v>
      </c>
      <c r="F72" s="61"/>
      <c r="G72" s="61">
        <v>2008</v>
      </c>
      <c r="H72" s="62">
        <v>7.2</v>
      </c>
      <c r="I72" s="63" t="e">
        <f>#REF!</f>
        <v>#REF!</v>
      </c>
      <c r="K72" s="12"/>
      <c r="M72" s="17">
        <v>11.571428571428571</v>
      </c>
      <c r="O72" s="61"/>
    </row>
    <row r="73" spans="1:15" x14ac:dyDescent="0.3">
      <c r="A73" s="84" t="s">
        <v>50</v>
      </c>
      <c r="B73" s="61" t="s">
        <v>182</v>
      </c>
      <c r="C73" s="61" t="s">
        <v>314</v>
      </c>
      <c r="D73" s="84" t="s">
        <v>295</v>
      </c>
      <c r="E73" s="61" t="e">
        <f>#REF!</f>
        <v>#REF!</v>
      </c>
      <c r="F73" s="61"/>
      <c r="G73" s="61">
        <v>2007</v>
      </c>
      <c r="H73" s="62">
        <v>6.3</v>
      </c>
      <c r="I73" s="63" t="e">
        <f>#REF!</f>
        <v>#REF!</v>
      </c>
      <c r="K73" s="12">
        <v>1200</v>
      </c>
      <c r="M73" s="17">
        <v>10.285714285714286</v>
      </c>
      <c r="O73" s="61"/>
    </row>
    <row r="74" spans="1:15" x14ac:dyDescent="0.3">
      <c r="A74" s="84" t="s">
        <v>52</v>
      </c>
      <c r="B74" s="61" t="s">
        <v>182</v>
      </c>
      <c r="C74" s="61" t="s">
        <v>314</v>
      </c>
      <c r="D74" s="84" t="s">
        <v>296</v>
      </c>
      <c r="E74" s="61" t="e">
        <f>#REF!</f>
        <v>#REF!</v>
      </c>
      <c r="F74" s="61"/>
      <c r="G74" s="61">
        <v>2008</v>
      </c>
      <c r="H74" s="62">
        <v>4.4000000000000004</v>
      </c>
      <c r="I74" s="63" t="e">
        <f>#REF!</f>
        <v>#REF!</v>
      </c>
      <c r="K74" s="12">
        <v>600</v>
      </c>
      <c r="M74" s="17">
        <v>7.571428571428573</v>
      </c>
      <c r="O74" s="61"/>
    </row>
    <row r="75" spans="1:15" x14ac:dyDescent="0.3">
      <c r="A75" s="84" t="s">
        <v>54</v>
      </c>
      <c r="B75" s="61" t="s">
        <v>182</v>
      </c>
      <c r="C75" s="61" t="s">
        <v>314</v>
      </c>
      <c r="D75" s="84" t="s">
        <v>297</v>
      </c>
      <c r="E75" s="61" t="e">
        <f>#REF!</f>
        <v>#REF!</v>
      </c>
      <c r="F75" s="61"/>
      <c r="G75" s="61"/>
      <c r="H75" s="62"/>
      <c r="I75" s="63" t="e">
        <f>#REF!</f>
        <v>#REF!</v>
      </c>
      <c r="K75" s="12"/>
      <c r="O75" s="61" t="s">
        <v>56</v>
      </c>
    </row>
    <row r="76" spans="1:15" x14ac:dyDescent="0.3">
      <c r="A76" s="84" t="s">
        <v>57</v>
      </c>
      <c r="B76" s="61" t="s">
        <v>182</v>
      </c>
      <c r="C76" s="61" t="s">
        <v>314</v>
      </c>
      <c r="D76" s="84" t="s">
        <v>298</v>
      </c>
      <c r="E76" s="61" t="e">
        <f>#REF!</f>
        <v>#REF!</v>
      </c>
      <c r="F76" s="69" t="s">
        <v>269</v>
      </c>
      <c r="G76" s="61"/>
      <c r="H76" s="62"/>
      <c r="I76" s="63" t="e">
        <f>#REF!</f>
        <v>#REF!</v>
      </c>
      <c r="K76" s="12"/>
      <c r="O76" s="61"/>
    </row>
    <row r="77" spans="1:15" x14ac:dyDescent="0.3">
      <c r="A77" s="61"/>
      <c r="B77" s="61"/>
      <c r="C77" s="61"/>
      <c r="D77" s="61"/>
      <c r="E77" s="61"/>
      <c r="F77" s="61"/>
      <c r="G77" s="61"/>
      <c r="H77" s="62"/>
      <c r="I77" s="63"/>
      <c r="K77" s="12"/>
      <c r="O77" s="64"/>
    </row>
    <row r="78" spans="1:15" ht="15" customHeight="1" x14ac:dyDescent="0.3">
      <c r="A78" s="163" t="s">
        <v>71</v>
      </c>
      <c r="B78" s="163"/>
      <c r="C78" s="163"/>
      <c r="D78" s="166"/>
      <c r="E78" s="166"/>
      <c r="F78" s="166"/>
      <c r="G78" s="166"/>
      <c r="H78" s="166"/>
      <c r="I78" s="166"/>
      <c r="K78"/>
      <c r="O78"/>
    </row>
    <row r="79" spans="1:15" x14ac:dyDescent="0.3">
      <c r="A79" s="166"/>
      <c r="B79" s="166"/>
      <c r="C79" s="166"/>
      <c r="D79" s="166"/>
      <c r="E79" s="166"/>
      <c r="F79" s="166"/>
      <c r="G79" s="166"/>
      <c r="H79" s="166"/>
      <c r="I79" s="166"/>
      <c r="K79"/>
      <c r="O79"/>
    </row>
    <row r="80" spans="1:15" x14ac:dyDescent="0.3">
      <c r="A80" s="84" t="s">
        <v>68</v>
      </c>
      <c r="B80" s="61" t="s">
        <v>180</v>
      </c>
      <c r="C80" s="61" t="s">
        <v>314</v>
      </c>
      <c r="D80" s="84" t="s">
        <v>302</v>
      </c>
      <c r="E80" s="61" t="e">
        <f>#REF!</f>
        <v>#REF!</v>
      </c>
      <c r="F80" s="69" t="s">
        <v>269</v>
      </c>
      <c r="G80" s="61">
        <v>2012</v>
      </c>
      <c r="H80" s="62">
        <v>5.5</v>
      </c>
      <c r="I80" s="63" t="e">
        <f>#REF!</f>
        <v>#REF!</v>
      </c>
      <c r="K80" s="12">
        <v>1500</v>
      </c>
      <c r="M80" s="17">
        <v>9.1428571428571441</v>
      </c>
      <c r="O80" s="61" t="s">
        <v>31</v>
      </c>
    </row>
    <row r="81" spans="1:15" ht="15" customHeight="1" x14ac:dyDescent="0.3">
      <c r="A81" s="84" t="s">
        <v>299</v>
      </c>
      <c r="B81" s="61" t="s">
        <v>180</v>
      </c>
      <c r="C81" s="61" t="s">
        <v>314</v>
      </c>
      <c r="D81" s="84" t="s">
        <v>303</v>
      </c>
      <c r="E81" s="61" t="e">
        <f>#REF!</f>
        <v>#REF!</v>
      </c>
      <c r="F81" s="61"/>
      <c r="G81" s="61">
        <v>2012</v>
      </c>
      <c r="H81" s="62">
        <v>3</v>
      </c>
      <c r="I81" s="63" t="e">
        <f>#REF!</f>
        <v>#REF!</v>
      </c>
      <c r="K81" s="12">
        <v>2500</v>
      </c>
      <c r="M81" s="17">
        <v>5.5714285714285721</v>
      </c>
      <c r="O81" s="61" t="s">
        <v>31</v>
      </c>
    </row>
    <row r="82" spans="1:15" x14ac:dyDescent="0.3">
      <c r="A82" s="84" t="s">
        <v>66</v>
      </c>
      <c r="B82" s="61" t="s">
        <v>182</v>
      </c>
      <c r="C82" s="61" t="s">
        <v>314</v>
      </c>
      <c r="D82" s="84" t="s">
        <v>304</v>
      </c>
      <c r="E82" s="61" t="e">
        <f>#REF!</f>
        <v>#REF!</v>
      </c>
      <c r="F82" s="69" t="s">
        <v>269</v>
      </c>
      <c r="G82" s="61">
        <v>2011</v>
      </c>
      <c r="H82" s="62">
        <v>3.1</v>
      </c>
      <c r="I82" s="63" t="e">
        <f>#REF!</f>
        <v>#REF!</v>
      </c>
      <c r="K82" s="12">
        <v>2500</v>
      </c>
      <c r="M82" s="17">
        <v>5.7142857142857144</v>
      </c>
      <c r="O82" s="61"/>
    </row>
    <row r="83" spans="1:15" x14ac:dyDescent="0.3">
      <c r="A83" s="84" t="s">
        <v>301</v>
      </c>
      <c r="B83" s="61" t="s">
        <v>182</v>
      </c>
      <c r="C83" s="61" t="s">
        <v>314</v>
      </c>
      <c r="D83" s="84" t="s">
        <v>63</v>
      </c>
      <c r="E83" s="61" t="e">
        <f>#REF!</f>
        <v>#REF!</v>
      </c>
      <c r="F83" s="61"/>
      <c r="G83" s="61">
        <v>2011</v>
      </c>
      <c r="H83" s="62">
        <v>4.0999999999999996</v>
      </c>
      <c r="I83" s="63" t="e">
        <f>#REF!</f>
        <v>#REF!</v>
      </c>
      <c r="K83" s="12">
        <v>600</v>
      </c>
      <c r="M83" s="17">
        <v>7.1428571428571432</v>
      </c>
      <c r="O83" s="61"/>
    </row>
    <row r="84" spans="1:15" x14ac:dyDescent="0.3">
      <c r="A84" s="84" t="s">
        <v>299</v>
      </c>
      <c r="B84" s="61" t="s">
        <v>182</v>
      </c>
      <c r="C84" s="61" t="s">
        <v>314</v>
      </c>
      <c r="D84" s="84" t="s">
        <v>300</v>
      </c>
      <c r="E84" s="61" t="e">
        <f>#REF!</f>
        <v>#REF!</v>
      </c>
      <c r="F84" s="61"/>
      <c r="G84" s="61">
        <v>2011</v>
      </c>
      <c r="H84" s="62">
        <v>2.9</v>
      </c>
      <c r="I84" s="63" t="e">
        <f>#REF!</f>
        <v>#REF!</v>
      </c>
      <c r="K84" s="12">
        <v>3000</v>
      </c>
      <c r="M84" s="17">
        <v>5.4285714285714288</v>
      </c>
      <c r="O84" s="61"/>
    </row>
    <row r="85" spans="1:15" x14ac:dyDescent="0.3">
      <c r="A85" s="65"/>
      <c r="B85" s="65"/>
      <c r="C85" s="65"/>
      <c r="D85" s="65"/>
      <c r="E85" s="65"/>
      <c r="F85" s="65"/>
      <c r="G85" s="65"/>
      <c r="H85" s="67"/>
      <c r="I85" s="68"/>
      <c r="K85" s="12"/>
      <c r="O85" s="66"/>
    </row>
    <row r="86" spans="1:15" x14ac:dyDescent="0.3">
      <c r="A86" s="163" t="s">
        <v>77</v>
      </c>
      <c r="B86" s="163"/>
      <c r="C86" s="163"/>
      <c r="D86" s="166"/>
      <c r="E86" s="166"/>
      <c r="F86" s="166"/>
      <c r="G86" s="166"/>
      <c r="H86" s="166"/>
      <c r="I86" s="166"/>
      <c r="K86"/>
      <c r="O86"/>
    </row>
    <row r="87" spans="1:15" ht="15" customHeight="1" x14ac:dyDescent="0.3">
      <c r="A87" s="166"/>
      <c r="B87" s="166"/>
      <c r="C87" s="166"/>
      <c r="D87" s="166"/>
      <c r="E87" s="166"/>
      <c r="F87" s="166"/>
      <c r="G87" s="166"/>
      <c r="H87" s="166"/>
      <c r="I87" s="166"/>
      <c r="K87"/>
      <c r="O87"/>
    </row>
    <row r="88" spans="1:15" x14ac:dyDescent="0.3">
      <c r="A88" s="84" t="s">
        <v>184</v>
      </c>
      <c r="B88" s="61" t="s">
        <v>182</v>
      </c>
      <c r="C88" s="61" t="s">
        <v>314</v>
      </c>
      <c r="D88" s="84" t="s">
        <v>387</v>
      </c>
      <c r="E88" s="61" t="e">
        <f>#REF!</f>
        <v>#REF!</v>
      </c>
      <c r="F88" s="69" t="s">
        <v>269</v>
      </c>
      <c r="G88" s="61">
        <v>2009</v>
      </c>
      <c r="H88" s="62">
        <v>3.15</v>
      </c>
      <c r="I88" s="63" t="e">
        <f>#REF!</f>
        <v>#REF!</v>
      </c>
      <c r="K88" s="12">
        <v>1500</v>
      </c>
      <c r="M88" s="17">
        <v>5.7857142857142856</v>
      </c>
      <c r="O88" s="61"/>
    </row>
    <row r="89" spans="1:15" x14ac:dyDescent="0.3">
      <c r="A89" s="84" t="s">
        <v>184</v>
      </c>
      <c r="B89" s="61" t="s">
        <v>180</v>
      </c>
      <c r="C89" s="61" t="s">
        <v>314</v>
      </c>
      <c r="D89" s="84" t="s">
        <v>305</v>
      </c>
      <c r="E89" s="61" t="e">
        <f>#REF!</f>
        <v>#REF!</v>
      </c>
      <c r="F89" s="69" t="s">
        <v>269</v>
      </c>
      <c r="G89" s="61">
        <v>2012</v>
      </c>
      <c r="H89" s="62">
        <v>3.5</v>
      </c>
      <c r="I89" s="63" t="e">
        <f>#REF!</f>
        <v>#REF!</v>
      </c>
      <c r="K89" s="12">
        <v>2000</v>
      </c>
      <c r="M89" s="17">
        <v>6.2857142857142865</v>
      </c>
      <c r="O89" s="61" t="s">
        <v>80</v>
      </c>
    </row>
    <row r="90" spans="1:15" x14ac:dyDescent="0.3">
      <c r="A90" s="84" t="s">
        <v>185</v>
      </c>
      <c r="B90" s="61" t="s">
        <v>182</v>
      </c>
      <c r="C90" s="61" t="s">
        <v>314</v>
      </c>
      <c r="D90" s="84" t="s">
        <v>385</v>
      </c>
      <c r="E90" s="61" t="e">
        <f>#REF!</f>
        <v>#REF!</v>
      </c>
      <c r="F90" s="61"/>
      <c r="G90" s="61">
        <v>2011</v>
      </c>
      <c r="H90" s="62">
        <v>3.5</v>
      </c>
      <c r="I90" s="63" t="e">
        <f>#REF!</f>
        <v>#REF!</v>
      </c>
      <c r="K90" s="12">
        <v>600</v>
      </c>
      <c r="M90" s="17">
        <v>6.2857142857142865</v>
      </c>
      <c r="O90" s="61" t="s">
        <v>93</v>
      </c>
    </row>
    <row r="91" spans="1:15" ht="15" customHeight="1" x14ac:dyDescent="0.3">
      <c r="A91" s="84" t="s">
        <v>186</v>
      </c>
      <c r="B91" s="61" t="s">
        <v>182</v>
      </c>
      <c r="C91" s="61" t="s">
        <v>314</v>
      </c>
      <c r="D91" s="84" t="s">
        <v>306</v>
      </c>
      <c r="E91" s="61" t="e">
        <f>#REF!</f>
        <v>#REF!</v>
      </c>
      <c r="F91" s="61"/>
      <c r="G91" s="61">
        <v>2010</v>
      </c>
      <c r="H91" s="62">
        <v>8.65</v>
      </c>
      <c r="I91" s="63" t="e">
        <f>#REF!</f>
        <v>#REF!</v>
      </c>
      <c r="K91" s="12">
        <v>500</v>
      </c>
      <c r="M91" s="17">
        <v>13.642857142857144</v>
      </c>
      <c r="O91" s="61"/>
    </row>
    <row r="92" spans="1:15" x14ac:dyDescent="0.3">
      <c r="A92" s="84" t="s">
        <v>186</v>
      </c>
      <c r="B92" s="61" t="s">
        <v>180</v>
      </c>
      <c r="C92" s="61" t="s">
        <v>314</v>
      </c>
      <c r="D92" s="84" t="s">
        <v>306</v>
      </c>
      <c r="E92" s="61" t="e">
        <f>#REF!</f>
        <v>#REF!</v>
      </c>
      <c r="F92" s="61"/>
      <c r="G92" s="61">
        <v>2011</v>
      </c>
      <c r="H92" s="62">
        <v>8.65</v>
      </c>
      <c r="I92" s="63" t="e">
        <f>#REF!</f>
        <v>#REF!</v>
      </c>
      <c r="K92" s="12">
        <v>500</v>
      </c>
      <c r="M92" s="17">
        <v>13.642857142857144</v>
      </c>
      <c r="O92" s="61"/>
    </row>
    <row r="93" spans="1:15" x14ac:dyDescent="0.3">
      <c r="A93" s="84" t="s">
        <v>82</v>
      </c>
      <c r="B93" s="61" t="s">
        <v>182</v>
      </c>
      <c r="C93" s="61" t="s">
        <v>314</v>
      </c>
      <c r="D93" s="84" t="s">
        <v>307</v>
      </c>
      <c r="E93" s="61" t="e">
        <f>#REF!</f>
        <v>#REF!</v>
      </c>
      <c r="F93" s="61"/>
      <c r="G93" s="61">
        <v>2011</v>
      </c>
      <c r="H93" s="62">
        <v>6.8</v>
      </c>
      <c r="I93" s="63" t="e">
        <f>#REF!</f>
        <v>#REF!</v>
      </c>
      <c r="K93" s="12">
        <v>600</v>
      </c>
      <c r="M93" s="17">
        <v>11.000000000000002</v>
      </c>
      <c r="O93" s="61"/>
    </row>
    <row r="94" spans="1:15" x14ac:dyDescent="0.3">
      <c r="A94" s="84" t="s">
        <v>83</v>
      </c>
      <c r="B94" s="61" t="s">
        <v>182</v>
      </c>
      <c r="C94" s="61" t="s">
        <v>314</v>
      </c>
      <c r="D94" s="84" t="s">
        <v>308</v>
      </c>
      <c r="E94" s="61" t="e">
        <f>#REF!</f>
        <v>#REF!</v>
      </c>
      <c r="F94" s="61"/>
      <c r="G94" s="61">
        <v>2011</v>
      </c>
      <c r="H94" s="62">
        <v>25</v>
      </c>
      <c r="I94" s="63" t="e">
        <f>#REF!</f>
        <v>#REF!</v>
      </c>
      <c r="K94" s="12">
        <v>120</v>
      </c>
      <c r="M94" s="17">
        <v>37</v>
      </c>
      <c r="O94" s="61"/>
    </row>
    <row r="95" spans="1:15" x14ac:dyDescent="0.3">
      <c r="A95" s="84" t="s">
        <v>85</v>
      </c>
      <c r="B95" s="61" t="s">
        <v>182</v>
      </c>
      <c r="C95" s="61" t="s">
        <v>314</v>
      </c>
      <c r="D95" s="84" t="s">
        <v>309</v>
      </c>
      <c r="E95" s="61" t="e">
        <f>#REF!</f>
        <v>#REF!</v>
      </c>
      <c r="F95" s="61"/>
      <c r="G95" s="61">
        <v>2010</v>
      </c>
      <c r="H95" s="62">
        <v>6.7</v>
      </c>
      <c r="I95" s="63" t="e">
        <f>#REF!</f>
        <v>#REF!</v>
      </c>
      <c r="K95" s="12">
        <v>600</v>
      </c>
      <c r="M95" s="17">
        <v>10.857142857142859</v>
      </c>
      <c r="O95" s="61"/>
    </row>
    <row r="96" spans="1:15" x14ac:dyDescent="0.3">
      <c r="A96" s="84" t="s">
        <v>87</v>
      </c>
      <c r="B96" s="61" t="s">
        <v>182</v>
      </c>
      <c r="C96" s="61" t="s">
        <v>314</v>
      </c>
      <c r="D96" s="84" t="s">
        <v>309</v>
      </c>
      <c r="E96" s="61" t="e">
        <f>#REF!</f>
        <v>#REF!</v>
      </c>
      <c r="F96" s="61"/>
      <c r="G96" s="61">
        <v>2010</v>
      </c>
      <c r="H96" s="62">
        <v>7.4</v>
      </c>
      <c r="I96" s="63" t="e">
        <f>#REF!</f>
        <v>#REF!</v>
      </c>
      <c r="K96" s="12">
        <v>600</v>
      </c>
      <c r="M96" s="17">
        <v>11.857142857142859</v>
      </c>
      <c r="O96" s="61"/>
    </row>
    <row r="97" spans="1:15" x14ac:dyDescent="0.3">
      <c r="A97" s="84" t="s">
        <v>88</v>
      </c>
      <c r="B97" s="61" t="s">
        <v>182</v>
      </c>
      <c r="C97" s="61" t="s">
        <v>314</v>
      </c>
      <c r="D97" s="84" t="s">
        <v>310</v>
      </c>
      <c r="E97" s="61" t="e">
        <f>#REF!</f>
        <v>#REF!</v>
      </c>
      <c r="F97" s="61"/>
      <c r="G97" s="61">
        <v>2008</v>
      </c>
      <c r="H97" s="62">
        <v>10</v>
      </c>
      <c r="I97" s="63" t="e">
        <f>#REF!</f>
        <v>#REF!</v>
      </c>
      <c r="K97" s="12">
        <v>350</v>
      </c>
      <c r="M97" s="17">
        <v>15.571428571428573</v>
      </c>
      <c r="O97" s="61"/>
    </row>
    <row r="98" spans="1:15" x14ac:dyDescent="0.3">
      <c r="A98" s="84" t="s">
        <v>94</v>
      </c>
      <c r="B98" s="61" t="s">
        <v>182</v>
      </c>
      <c r="C98" s="61" t="s">
        <v>314</v>
      </c>
      <c r="D98" s="84" t="s">
        <v>311</v>
      </c>
      <c r="E98" s="61" t="e">
        <f>#REF!</f>
        <v>#REF!</v>
      </c>
      <c r="F98" s="61"/>
      <c r="G98" s="61">
        <v>2011</v>
      </c>
      <c r="H98" s="62">
        <v>6.6</v>
      </c>
      <c r="I98" s="63" t="e">
        <f>#REF!</f>
        <v>#REF!</v>
      </c>
      <c r="K98" s="12">
        <v>600</v>
      </c>
      <c r="M98" s="17">
        <v>10.714285714285715</v>
      </c>
      <c r="O98" s="61" t="s">
        <v>96</v>
      </c>
    </row>
    <row r="99" spans="1:15" hidden="1" x14ac:dyDescent="0.3">
      <c r="A99" s="69"/>
      <c r="B99" s="61"/>
      <c r="C99" s="61"/>
      <c r="D99" s="61"/>
      <c r="E99" s="61"/>
      <c r="F99" s="61"/>
      <c r="G99" s="61"/>
      <c r="H99" s="62"/>
      <c r="I99" s="63"/>
      <c r="K99" s="12"/>
      <c r="O99" s="64"/>
    </row>
    <row r="100" spans="1:15" hidden="1" x14ac:dyDescent="0.3">
      <c r="A100" s="163" t="s">
        <v>231</v>
      </c>
      <c r="B100" s="163"/>
      <c r="C100" s="163"/>
      <c r="D100" s="166"/>
      <c r="E100" s="166"/>
      <c r="F100" s="166"/>
      <c r="G100" s="166"/>
      <c r="H100" s="166"/>
      <c r="I100" s="166"/>
      <c r="K100" s="12"/>
      <c r="O100"/>
    </row>
    <row r="101" spans="1:15" hidden="1" x14ac:dyDescent="0.3">
      <c r="A101" s="166"/>
      <c r="B101" s="166"/>
      <c r="C101" s="166"/>
      <c r="D101" s="166"/>
      <c r="E101" s="166"/>
      <c r="F101" s="166"/>
      <c r="G101" s="166"/>
      <c r="H101" s="166"/>
      <c r="I101" s="166"/>
      <c r="K101" s="12"/>
      <c r="O101"/>
    </row>
    <row r="102" spans="1:15" hidden="1" x14ac:dyDescent="0.3">
      <c r="A102" s="84" t="s">
        <v>233</v>
      </c>
      <c r="B102" s="61" t="s">
        <v>180</v>
      </c>
      <c r="C102" s="61" t="s">
        <v>314</v>
      </c>
      <c r="D102" s="84" t="s">
        <v>232</v>
      </c>
      <c r="E102" s="61" t="e">
        <f>#REF!</f>
        <v>#REF!</v>
      </c>
      <c r="F102" s="61"/>
      <c r="G102" s="61">
        <v>2012</v>
      </c>
      <c r="H102" s="62">
        <v>3.6</v>
      </c>
      <c r="I102" s="63" t="e">
        <f>#REF!</f>
        <v>#REF!</v>
      </c>
      <c r="K102" s="12"/>
      <c r="O102" s="61"/>
    </row>
    <row r="103" spans="1:15" x14ac:dyDescent="0.3">
      <c r="A103" s="69"/>
      <c r="B103" s="61"/>
      <c r="C103" s="61"/>
      <c r="D103" s="61"/>
      <c r="E103" s="61"/>
      <c r="F103" s="61"/>
      <c r="G103" s="61"/>
      <c r="H103" s="62"/>
      <c r="I103" s="63"/>
      <c r="K103" s="12"/>
      <c r="O103" s="64"/>
    </row>
    <row r="104" spans="1:15" x14ac:dyDescent="0.3">
      <c r="A104" s="163" t="s">
        <v>188</v>
      </c>
      <c r="B104" s="163"/>
      <c r="C104" s="163"/>
      <c r="D104" s="166"/>
      <c r="E104" s="166"/>
      <c r="F104" s="166"/>
      <c r="G104" s="166"/>
      <c r="H104" s="166"/>
      <c r="I104" s="166"/>
      <c r="K104"/>
      <c r="O104"/>
    </row>
    <row r="105" spans="1:15" ht="15" customHeight="1" x14ac:dyDescent="0.3">
      <c r="A105" s="166"/>
      <c r="B105" s="166"/>
      <c r="C105" s="166"/>
      <c r="D105" s="166"/>
      <c r="E105" s="166"/>
      <c r="F105" s="166"/>
      <c r="G105" s="166"/>
      <c r="H105" s="166"/>
      <c r="I105" s="166"/>
      <c r="K105"/>
      <c r="O105"/>
    </row>
    <row r="106" spans="1:15" x14ac:dyDescent="0.3">
      <c r="A106" s="84" t="s">
        <v>99</v>
      </c>
      <c r="B106" s="61" t="s">
        <v>187</v>
      </c>
      <c r="C106" s="61" t="s">
        <v>314</v>
      </c>
      <c r="D106" s="84" t="s">
        <v>312</v>
      </c>
      <c r="E106" s="61" t="e">
        <f>#REF!</f>
        <v>#REF!</v>
      </c>
      <c r="F106" s="69" t="s">
        <v>269</v>
      </c>
      <c r="G106" s="61">
        <v>2012</v>
      </c>
      <c r="H106" s="62">
        <v>3.6</v>
      </c>
      <c r="I106" s="63" t="e">
        <f>#REF!</f>
        <v>#REF!</v>
      </c>
      <c r="K106" s="12">
        <v>1200</v>
      </c>
      <c r="M106" s="17">
        <v>6.4285714285714288</v>
      </c>
      <c r="O106" s="61" t="s">
        <v>100</v>
      </c>
    </row>
    <row r="107" spans="1:15" x14ac:dyDescent="0.3">
      <c r="A107" s="84" t="s">
        <v>101</v>
      </c>
      <c r="B107" s="61" t="s">
        <v>187</v>
      </c>
      <c r="C107" s="61" t="s">
        <v>314</v>
      </c>
      <c r="D107" s="84" t="s">
        <v>313</v>
      </c>
      <c r="E107" s="61" t="e">
        <f>#REF!</f>
        <v>#REF!</v>
      </c>
      <c r="F107" s="69" t="s">
        <v>269</v>
      </c>
      <c r="G107" s="61">
        <v>2012</v>
      </c>
      <c r="H107" s="62">
        <v>3.8</v>
      </c>
      <c r="I107" s="63" t="e">
        <f>#REF!</f>
        <v>#REF!</v>
      </c>
      <c r="K107" s="12">
        <v>3000</v>
      </c>
      <c r="M107" s="17">
        <v>6.7142857142857153</v>
      </c>
      <c r="O107" s="61" t="s">
        <v>243</v>
      </c>
    </row>
    <row r="108" spans="1:15" x14ac:dyDescent="0.3">
      <c r="A108" s="84" t="s">
        <v>101</v>
      </c>
      <c r="B108" s="61" t="s">
        <v>187</v>
      </c>
      <c r="C108" s="61" t="s">
        <v>315</v>
      </c>
      <c r="D108" s="84" t="s">
        <v>313</v>
      </c>
      <c r="E108" s="61" t="e">
        <f>#REF!</f>
        <v>#REF!</v>
      </c>
      <c r="F108" s="69" t="s">
        <v>269</v>
      </c>
      <c r="G108" s="61">
        <v>2012</v>
      </c>
      <c r="H108" s="62">
        <v>4.2</v>
      </c>
      <c r="I108" s="63" t="e">
        <f>#REF!</f>
        <v>#REF!</v>
      </c>
      <c r="K108" s="12">
        <v>600</v>
      </c>
      <c r="M108" s="17">
        <v>7.2857142857142874</v>
      </c>
      <c r="O108" s="61" t="s">
        <v>250</v>
      </c>
    </row>
    <row r="109" spans="1:15" ht="15" customHeight="1" x14ac:dyDescent="0.3">
      <c r="A109" s="84" t="s">
        <v>99</v>
      </c>
      <c r="B109" s="61" t="s">
        <v>187</v>
      </c>
      <c r="C109" s="61" t="s">
        <v>314</v>
      </c>
      <c r="D109" s="84" t="s">
        <v>102</v>
      </c>
      <c r="E109" s="61" t="e">
        <f>#REF!</f>
        <v>#REF!</v>
      </c>
      <c r="F109" s="69" t="s">
        <v>269</v>
      </c>
      <c r="G109" s="61">
        <v>2012</v>
      </c>
      <c r="H109" s="62">
        <v>10.5</v>
      </c>
      <c r="I109" s="63" t="e">
        <f>#REF!</f>
        <v>#REF!</v>
      </c>
      <c r="K109" s="12">
        <v>150</v>
      </c>
      <c r="M109" s="17">
        <v>16.285714285714288</v>
      </c>
      <c r="O109" s="61"/>
    </row>
    <row r="110" spans="1:15" x14ac:dyDescent="0.3">
      <c r="A110" s="69"/>
      <c r="B110" s="61"/>
      <c r="C110" s="61"/>
      <c r="D110" s="61"/>
      <c r="E110" s="61"/>
      <c r="F110" s="61"/>
      <c r="G110" s="61"/>
      <c r="H110" s="62"/>
      <c r="I110" s="63"/>
      <c r="K110" s="12"/>
      <c r="O110" s="64"/>
    </row>
    <row r="111" spans="1:15" x14ac:dyDescent="0.3">
      <c r="A111" s="163" t="s">
        <v>189</v>
      </c>
      <c r="B111" s="163"/>
      <c r="C111" s="163"/>
      <c r="D111" s="166"/>
      <c r="E111" s="166"/>
      <c r="F111" s="166"/>
      <c r="G111" s="166"/>
      <c r="H111" s="166"/>
      <c r="I111" s="166"/>
      <c r="K111"/>
      <c r="O111"/>
    </row>
    <row r="112" spans="1:15" x14ac:dyDescent="0.3">
      <c r="A112" s="166"/>
      <c r="B112" s="166"/>
      <c r="C112" s="166"/>
      <c r="D112" s="166"/>
      <c r="E112" s="166"/>
      <c r="F112" s="166"/>
      <c r="G112" s="166"/>
      <c r="H112" s="166"/>
      <c r="I112" s="166"/>
      <c r="K112"/>
      <c r="O112"/>
    </row>
    <row r="113" spans="1:15" x14ac:dyDescent="0.3">
      <c r="A113" s="84" t="s">
        <v>118</v>
      </c>
      <c r="B113" s="61" t="s">
        <v>182</v>
      </c>
      <c r="C113" s="61" t="s">
        <v>314</v>
      </c>
      <c r="D113" s="84" t="s">
        <v>316</v>
      </c>
      <c r="E113" s="61" t="e">
        <f>#REF!</f>
        <v>#REF!</v>
      </c>
      <c r="F113" s="61"/>
      <c r="G113" s="61">
        <v>2009</v>
      </c>
      <c r="H113" s="70">
        <v>30.69</v>
      </c>
      <c r="I113" s="63" t="e">
        <f>#REF!</f>
        <v>#REF!</v>
      </c>
      <c r="K113" s="12"/>
      <c r="M113" s="17">
        <v>45.128571428571433</v>
      </c>
      <c r="O113" s="61" t="s">
        <v>120</v>
      </c>
    </row>
    <row r="114" spans="1:15" x14ac:dyDescent="0.3">
      <c r="A114" s="84" t="s">
        <v>54</v>
      </c>
      <c r="B114" s="61" t="s">
        <v>182</v>
      </c>
      <c r="C114" s="61" t="s">
        <v>314</v>
      </c>
      <c r="D114" s="84" t="s">
        <v>316</v>
      </c>
      <c r="E114" s="61" t="e">
        <f>#REF!</f>
        <v>#REF!</v>
      </c>
      <c r="F114" s="61"/>
      <c r="G114" s="61">
        <v>2006</v>
      </c>
      <c r="H114" s="62">
        <v>26.730000000000004</v>
      </c>
      <c r="I114" s="63" t="e">
        <f>#REF!</f>
        <v>#REF!</v>
      </c>
      <c r="K114" s="12"/>
      <c r="M114" s="17">
        <v>39.471428571428575</v>
      </c>
      <c r="O114" s="61" t="s">
        <v>120</v>
      </c>
    </row>
    <row r="115" spans="1:15" x14ac:dyDescent="0.3">
      <c r="A115" s="84" t="s">
        <v>118</v>
      </c>
      <c r="B115" s="61" t="s">
        <v>182</v>
      </c>
      <c r="C115" s="61" t="s">
        <v>314</v>
      </c>
      <c r="D115" s="84" t="s">
        <v>317</v>
      </c>
      <c r="E115" s="61" t="e">
        <f>#REF!</f>
        <v>#REF!</v>
      </c>
      <c r="F115" s="61"/>
      <c r="G115" s="61">
        <v>2006</v>
      </c>
      <c r="H115" s="62">
        <v>21.34</v>
      </c>
      <c r="I115" s="63" t="e">
        <f>#REF!</f>
        <v>#REF!</v>
      </c>
      <c r="K115" s="12"/>
      <c r="M115" s="17">
        <v>31.771428571428572</v>
      </c>
      <c r="O115" s="61" t="s">
        <v>120</v>
      </c>
    </row>
    <row r="116" spans="1:15" ht="15" customHeight="1" x14ac:dyDescent="0.3">
      <c r="A116" s="84" t="s">
        <v>118</v>
      </c>
      <c r="B116" s="61" t="s">
        <v>182</v>
      </c>
      <c r="C116" s="61" t="s">
        <v>314</v>
      </c>
      <c r="D116" s="84" t="s">
        <v>318</v>
      </c>
      <c r="E116" s="61" t="e">
        <f>#REF!</f>
        <v>#REF!</v>
      </c>
      <c r="F116" s="61"/>
      <c r="G116" s="61"/>
      <c r="H116" s="62"/>
      <c r="I116" s="63" t="e">
        <f>#REF!</f>
        <v>#REF!</v>
      </c>
      <c r="K116" s="12"/>
      <c r="M116" s="17">
        <v>1.2857142857142858</v>
      </c>
      <c r="O116" s="61" t="s">
        <v>123</v>
      </c>
    </row>
    <row r="117" spans="1:15" x14ac:dyDescent="0.3">
      <c r="A117" s="84" t="s">
        <v>118</v>
      </c>
      <c r="B117" s="61" t="s">
        <v>182</v>
      </c>
      <c r="C117" s="61" t="s">
        <v>314</v>
      </c>
      <c r="D117" s="84" t="s">
        <v>319</v>
      </c>
      <c r="E117" s="61" t="e">
        <f>#REF!</f>
        <v>#REF!</v>
      </c>
      <c r="F117" s="61"/>
      <c r="G117" s="61">
        <v>2004</v>
      </c>
      <c r="H117" s="62">
        <v>10.89</v>
      </c>
      <c r="I117" s="63" t="e">
        <f>#REF!</f>
        <v>#REF!</v>
      </c>
      <c r="K117" s="12"/>
      <c r="M117" s="17">
        <v>16.842857142857145</v>
      </c>
      <c r="O117" s="61" t="s">
        <v>56</v>
      </c>
    </row>
    <row r="118" spans="1:15" x14ac:dyDescent="0.3">
      <c r="A118" s="84" t="s">
        <v>125</v>
      </c>
      <c r="B118" s="61" t="s">
        <v>182</v>
      </c>
      <c r="C118" s="61" t="s">
        <v>314</v>
      </c>
      <c r="D118" s="84" t="s">
        <v>320</v>
      </c>
      <c r="E118" s="61" t="e">
        <f>#REF!</f>
        <v>#REF!</v>
      </c>
      <c r="F118" s="61"/>
      <c r="G118" s="61">
        <v>2004</v>
      </c>
      <c r="H118" s="62">
        <v>8.58</v>
      </c>
      <c r="I118" s="63" t="e">
        <f>#REF!</f>
        <v>#REF!</v>
      </c>
      <c r="K118" s="12"/>
      <c r="M118" s="17">
        <v>13.542857142857144</v>
      </c>
      <c r="O118" s="61" t="s">
        <v>56</v>
      </c>
    </row>
    <row r="119" spans="1:15" x14ac:dyDescent="0.3">
      <c r="A119" s="84" t="s">
        <v>127</v>
      </c>
      <c r="B119" s="61" t="s">
        <v>182</v>
      </c>
      <c r="C119" s="61" t="s">
        <v>314</v>
      </c>
      <c r="D119" s="84" t="s">
        <v>321</v>
      </c>
      <c r="E119" s="61" t="e">
        <f>#REF!</f>
        <v>#REF!</v>
      </c>
      <c r="F119" s="61"/>
      <c r="G119" s="61">
        <v>2007</v>
      </c>
      <c r="H119" s="62">
        <v>37.510000000000005</v>
      </c>
      <c r="I119" s="63" t="e">
        <f>#REF!</f>
        <v>#REF!</v>
      </c>
      <c r="K119" s="12"/>
      <c r="M119" s="17">
        <v>54.871428571428581</v>
      </c>
      <c r="O119" s="61" t="s">
        <v>129</v>
      </c>
    </row>
    <row r="120" spans="1:15" x14ac:dyDescent="0.3">
      <c r="A120" s="84" t="s">
        <v>127</v>
      </c>
      <c r="B120" s="61" t="s">
        <v>182</v>
      </c>
      <c r="C120" s="61" t="s">
        <v>314</v>
      </c>
      <c r="D120" s="84" t="s">
        <v>322</v>
      </c>
      <c r="E120" s="61" t="e">
        <f>#REF!</f>
        <v>#REF!</v>
      </c>
      <c r="F120" s="61"/>
      <c r="G120" s="61">
        <v>2006</v>
      </c>
      <c r="H120" s="62">
        <v>22.77</v>
      </c>
      <c r="I120" s="63" t="e">
        <f>#REF!</f>
        <v>#REF!</v>
      </c>
      <c r="K120" s="12"/>
      <c r="M120" s="17">
        <v>33.814285714285717</v>
      </c>
      <c r="O120" s="61" t="s">
        <v>120</v>
      </c>
    </row>
    <row r="121" spans="1:15" x14ac:dyDescent="0.3">
      <c r="A121" s="84" t="s">
        <v>127</v>
      </c>
      <c r="B121" s="61" t="s">
        <v>182</v>
      </c>
      <c r="C121" s="61" t="s">
        <v>314</v>
      </c>
      <c r="D121" s="84" t="s">
        <v>322</v>
      </c>
      <c r="E121" s="61" t="e">
        <f>#REF!</f>
        <v>#REF!</v>
      </c>
      <c r="F121" s="61"/>
      <c r="G121" s="61">
        <v>2006</v>
      </c>
      <c r="H121" s="62">
        <v>29.59</v>
      </c>
      <c r="I121" s="63" t="e">
        <f>#REF!</f>
        <v>#REF!</v>
      </c>
      <c r="K121" s="12"/>
      <c r="M121" s="17">
        <v>43.557142857142857</v>
      </c>
      <c r="O121" s="61" t="s">
        <v>120</v>
      </c>
    </row>
    <row r="122" spans="1:15" x14ac:dyDescent="0.3">
      <c r="A122" s="84" t="s">
        <v>127</v>
      </c>
      <c r="B122" s="61" t="s">
        <v>182</v>
      </c>
      <c r="C122" s="61" t="s">
        <v>314</v>
      </c>
      <c r="D122" s="84" t="s">
        <v>323</v>
      </c>
      <c r="E122" s="61" t="e">
        <f>#REF!</f>
        <v>#REF!</v>
      </c>
      <c r="F122" s="61"/>
      <c r="G122" s="61">
        <v>2007</v>
      </c>
      <c r="H122" s="62">
        <v>34.1</v>
      </c>
      <c r="I122" s="63" t="e">
        <f>#REF!</f>
        <v>#REF!</v>
      </c>
      <c r="K122" s="12"/>
      <c r="M122" s="17">
        <v>50</v>
      </c>
      <c r="O122" s="61" t="s">
        <v>129</v>
      </c>
    </row>
    <row r="123" spans="1:15" x14ac:dyDescent="0.3">
      <c r="A123" s="84" t="s">
        <v>127</v>
      </c>
      <c r="B123" s="61" t="s">
        <v>182</v>
      </c>
      <c r="C123" s="61" t="s">
        <v>314</v>
      </c>
      <c r="D123" s="84" t="s">
        <v>324</v>
      </c>
      <c r="E123" s="61" t="e">
        <f>#REF!</f>
        <v>#REF!</v>
      </c>
      <c r="F123" s="61"/>
      <c r="G123" s="61">
        <v>2008</v>
      </c>
      <c r="H123" s="62">
        <v>39.710000000000008</v>
      </c>
      <c r="I123" s="63" t="e">
        <f>#REF!</f>
        <v>#REF!</v>
      </c>
      <c r="K123" s="12"/>
      <c r="M123" s="17">
        <v>58.014285714285727</v>
      </c>
      <c r="O123" s="61" t="s">
        <v>129</v>
      </c>
    </row>
    <row r="124" spans="1:15" x14ac:dyDescent="0.3">
      <c r="A124" s="84" t="s">
        <v>127</v>
      </c>
      <c r="B124" s="61" t="s">
        <v>182</v>
      </c>
      <c r="C124" s="61" t="s">
        <v>314</v>
      </c>
      <c r="D124" s="84" t="s">
        <v>325</v>
      </c>
      <c r="E124" s="61" t="e">
        <f>#REF!</f>
        <v>#REF!</v>
      </c>
      <c r="F124" s="61"/>
      <c r="G124" s="61">
        <v>2006</v>
      </c>
      <c r="H124" s="62">
        <v>385.00000000000006</v>
      </c>
      <c r="I124" s="63" t="e">
        <f>#REF!</f>
        <v>#REF!</v>
      </c>
      <c r="K124" s="12"/>
      <c r="M124" s="17">
        <v>551.28571428571433</v>
      </c>
      <c r="O124" s="61" t="s">
        <v>134</v>
      </c>
    </row>
    <row r="125" spans="1:15" hidden="1" x14ac:dyDescent="0.3">
      <c r="A125" s="84" t="s">
        <v>127</v>
      </c>
      <c r="B125" s="61" t="s">
        <v>182</v>
      </c>
      <c r="C125" s="61" t="s">
        <v>314</v>
      </c>
      <c r="D125" s="84" t="s">
        <v>325</v>
      </c>
      <c r="E125" s="61" t="e">
        <f>#REF!</f>
        <v>#REF!</v>
      </c>
      <c r="F125" s="61"/>
      <c r="G125" s="61">
        <v>2000</v>
      </c>
      <c r="H125" s="62">
        <v>963.93000000000006</v>
      </c>
      <c r="I125" s="63" t="e">
        <f>#REF!</f>
        <v>#REF!</v>
      </c>
      <c r="K125" s="12"/>
      <c r="M125" s="17">
        <v>1378.3285714285716</v>
      </c>
      <c r="O125" s="61" t="s">
        <v>134</v>
      </c>
    </row>
    <row r="126" spans="1:15" x14ac:dyDescent="0.3">
      <c r="A126" s="84" t="s">
        <v>127</v>
      </c>
      <c r="B126" s="61" t="s">
        <v>182</v>
      </c>
      <c r="C126" s="61" t="s">
        <v>314</v>
      </c>
      <c r="D126" s="84" t="s">
        <v>325</v>
      </c>
      <c r="E126" s="61" t="e">
        <f>#REF!</f>
        <v>#REF!</v>
      </c>
      <c r="F126" s="61"/>
      <c r="G126" s="61">
        <v>2010</v>
      </c>
      <c r="H126" s="62">
        <v>793.1</v>
      </c>
      <c r="I126" s="63" t="e">
        <f>#REF!</f>
        <v>#REF!</v>
      </c>
      <c r="K126" s="12"/>
      <c r="M126" s="17">
        <v>1134.2857142857144</v>
      </c>
      <c r="O126" s="61" t="s">
        <v>134</v>
      </c>
    </row>
    <row r="127" spans="1:15" x14ac:dyDescent="0.3">
      <c r="A127" s="84" t="s">
        <v>135</v>
      </c>
      <c r="B127" s="61" t="s">
        <v>182</v>
      </c>
      <c r="C127" s="61" t="s">
        <v>314</v>
      </c>
      <c r="D127" s="84" t="s">
        <v>326</v>
      </c>
      <c r="E127" s="61" t="e">
        <f>#REF!</f>
        <v>#REF!</v>
      </c>
      <c r="F127" s="61"/>
      <c r="G127" s="61">
        <v>2010</v>
      </c>
      <c r="H127" s="62">
        <v>24.750000000000004</v>
      </c>
      <c r="I127" s="63" t="e">
        <f>#REF!</f>
        <v>#REF!</v>
      </c>
      <c r="K127" s="12"/>
      <c r="M127" s="17">
        <v>36.642857142857146</v>
      </c>
      <c r="O127" s="61" t="s">
        <v>137</v>
      </c>
    </row>
    <row r="128" spans="1:15" x14ac:dyDescent="0.3">
      <c r="A128" s="84" t="s">
        <v>127</v>
      </c>
      <c r="B128" s="61" t="s">
        <v>182</v>
      </c>
      <c r="C128" s="61" t="s">
        <v>314</v>
      </c>
      <c r="D128" s="84" t="s">
        <v>327</v>
      </c>
      <c r="E128" s="61" t="e">
        <f>#REF!</f>
        <v>#REF!</v>
      </c>
      <c r="F128" s="61"/>
      <c r="G128" s="61">
        <v>2009</v>
      </c>
      <c r="H128" s="62">
        <v>255.20000000000002</v>
      </c>
      <c r="I128" s="63" t="e">
        <f>#REF!</f>
        <v>#REF!</v>
      </c>
      <c r="K128" s="12"/>
      <c r="M128" s="17">
        <v>365.85714285714289</v>
      </c>
      <c r="O128" s="61" t="s">
        <v>129</v>
      </c>
    </row>
    <row r="129" spans="1:15" x14ac:dyDescent="0.3">
      <c r="A129" s="84" t="s">
        <v>127</v>
      </c>
      <c r="B129" s="61" t="s">
        <v>182</v>
      </c>
      <c r="C129" s="61" t="s">
        <v>314</v>
      </c>
      <c r="D129" s="84" t="s">
        <v>327</v>
      </c>
      <c r="E129" s="61" t="e">
        <f>#REF!</f>
        <v>#REF!</v>
      </c>
      <c r="F129" s="61"/>
      <c r="G129" s="61">
        <v>2006</v>
      </c>
      <c r="H129" s="62">
        <v>161.04000000000002</v>
      </c>
      <c r="I129" s="63" t="e">
        <f>#REF!</f>
        <v>#REF!</v>
      </c>
      <c r="K129" s="12"/>
      <c r="M129" s="17">
        <v>231.34285714285718</v>
      </c>
      <c r="O129" s="61" t="s">
        <v>129</v>
      </c>
    </row>
    <row r="130" spans="1:15" x14ac:dyDescent="0.3">
      <c r="A130" s="84" t="s">
        <v>127</v>
      </c>
      <c r="B130" s="61" t="s">
        <v>182</v>
      </c>
      <c r="C130" s="61" t="s">
        <v>314</v>
      </c>
      <c r="D130" s="84" t="s">
        <v>328</v>
      </c>
      <c r="E130" s="61" t="e">
        <f>#REF!</f>
        <v>#REF!</v>
      </c>
      <c r="F130" s="61"/>
      <c r="G130" s="61">
        <v>2010</v>
      </c>
      <c r="H130" s="62">
        <v>42.570000000000007</v>
      </c>
      <c r="I130" s="63" t="e">
        <f>#REF!</f>
        <v>#REF!</v>
      </c>
      <c r="K130" s="12"/>
      <c r="M130" s="17">
        <v>62.100000000000016</v>
      </c>
      <c r="O130" s="61" t="s">
        <v>140</v>
      </c>
    </row>
    <row r="131" spans="1:15" x14ac:dyDescent="0.3">
      <c r="A131" s="84" t="s">
        <v>127</v>
      </c>
      <c r="B131" s="61" t="s">
        <v>182</v>
      </c>
      <c r="C131" s="61" t="s">
        <v>314</v>
      </c>
      <c r="D131" s="84" t="s">
        <v>328</v>
      </c>
      <c r="E131" s="61" t="e">
        <f>#REF!</f>
        <v>#REF!</v>
      </c>
      <c r="F131" s="61"/>
      <c r="G131" s="61">
        <v>2009</v>
      </c>
      <c r="H131" s="62">
        <v>45.43</v>
      </c>
      <c r="I131" s="63" t="e">
        <f>#REF!</f>
        <v>#REF!</v>
      </c>
      <c r="K131" s="12"/>
      <c r="M131" s="17">
        <v>66.185714285714283</v>
      </c>
      <c r="O131" s="61" t="s">
        <v>140</v>
      </c>
    </row>
    <row r="132" spans="1:15" x14ac:dyDescent="0.3">
      <c r="A132" s="84" t="s">
        <v>127</v>
      </c>
      <c r="B132" s="61" t="s">
        <v>182</v>
      </c>
      <c r="C132" s="61" t="s">
        <v>314</v>
      </c>
      <c r="D132" s="84" t="s">
        <v>328</v>
      </c>
      <c r="E132" s="61" t="e">
        <f>#REF!</f>
        <v>#REF!</v>
      </c>
      <c r="F132" s="61"/>
      <c r="G132" s="61">
        <v>2008</v>
      </c>
      <c r="H132" s="62">
        <v>33.550000000000004</v>
      </c>
      <c r="I132" s="63" t="e">
        <f>#REF!</f>
        <v>#REF!</v>
      </c>
      <c r="K132" s="12"/>
      <c r="M132" s="17">
        <v>49.214285714285722</v>
      </c>
      <c r="O132" s="61" t="s">
        <v>140</v>
      </c>
    </row>
    <row r="133" spans="1:15" x14ac:dyDescent="0.3">
      <c r="A133" s="84" t="s">
        <v>127</v>
      </c>
      <c r="B133" s="61" t="s">
        <v>182</v>
      </c>
      <c r="C133" s="61" t="s">
        <v>314</v>
      </c>
      <c r="D133" s="84" t="s">
        <v>328</v>
      </c>
      <c r="E133" s="61" t="e">
        <f>#REF!</f>
        <v>#REF!</v>
      </c>
      <c r="F133" s="61"/>
      <c r="G133" s="61">
        <v>2007</v>
      </c>
      <c r="H133" s="62">
        <v>30.14</v>
      </c>
      <c r="I133" s="63" t="e">
        <f>#REF!</f>
        <v>#REF!</v>
      </c>
      <c r="K133" s="12"/>
      <c r="M133" s="17">
        <v>44.342857142857142</v>
      </c>
      <c r="O133" s="61" t="s">
        <v>140</v>
      </c>
    </row>
    <row r="134" spans="1:15" x14ac:dyDescent="0.3">
      <c r="A134" s="84" t="s">
        <v>127</v>
      </c>
      <c r="B134" s="61" t="s">
        <v>182</v>
      </c>
      <c r="C134" s="61" t="s">
        <v>314</v>
      </c>
      <c r="D134" s="84" t="s">
        <v>329</v>
      </c>
      <c r="E134" s="61" t="e">
        <f>#REF!</f>
        <v>#REF!</v>
      </c>
      <c r="F134" s="61"/>
      <c r="G134" s="61">
        <v>2008</v>
      </c>
      <c r="H134" s="62">
        <v>35.75</v>
      </c>
      <c r="I134" s="63" t="e">
        <f>#REF!</f>
        <v>#REF!</v>
      </c>
      <c r="K134" s="12"/>
      <c r="M134" s="17">
        <v>52.357142857142861</v>
      </c>
      <c r="O134" s="61" t="s">
        <v>142</v>
      </c>
    </row>
    <row r="135" spans="1:15" x14ac:dyDescent="0.3">
      <c r="A135" s="84" t="s">
        <v>127</v>
      </c>
      <c r="B135" s="61" t="s">
        <v>182</v>
      </c>
      <c r="C135" s="61" t="s">
        <v>314</v>
      </c>
      <c r="D135" s="84" t="s">
        <v>329</v>
      </c>
      <c r="E135" s="61" t="e">
        <f>#REF!</f>
        <v>#REF!</v>
      </c>
      <c r="F135" s="61"/>
      <c r="G135" s="61">
        <v>2006</v>
      </c>
      <c r="H135" s="62">
        <v>32.89</v>
      </c>
      <c r="I135" s="63" t="e">
        <f>#REF!</f>
        <v>#REF!</v>
      </c>
      <c r="K135" s="12"/>
      <c r="M135" s="17">
        <v>48.271428571428572</v>
      </c>
      <c r="O135" s="61" t="s">
        <v>142</v>
      </c>
    </row>
    <row r="136" spans="1:15" x14ac:dyDescent="0.3">
      <c r="A136" s="84" t="s">
        <v>143</v>
      </c>
      <c r="B136" s="61" t="s">
        <v>182</v>
      </c>
      <c r="C136" s="61" t="s">
        <v>314</v>
      </c>
      <c r="D136" s="84" t="s">
        <v>330</v>
      </c>
      <c r="E136" s="61" t="e">
        <f>#REF!</f>
        <v>#REF!</v>
      </c>
      <c r="F136" s="61"/>
      <c r="G136" s="61">
        <v>2006</v>
      </c>
      <c r="H136" s="62">
        <v>27.280000000000005</v>
      </c>
      <c r="I136" s="63" t="e">
        <f>#REF!</f>
        <v>#REF!</v>
      </c>
      <c r="K136" s="12"/>
      <c r="M136" s="17">
        <v>40.257142857142867</v>
      </c>
      <c r="O136" s="61" t="s">
        <v>56</v>
      </c>
    </row>
    <row r="137" spans="1:15" x14ac:dyDescent="0.3">
      <c r="A137" s="84" t="s">
        <v>143</v>
      </c>
      <c r="B137" s="61" t="s">
        <v>182</v>
      </c>
      <c r="C137" s="61" t="s">
        <v>314</v>
      </c>
      <c r="D137" s="84" t="s">
        <v>330</v>
      </c>
      <c r="E137" s="61" t="e">
        <f>#REF!</f>
        <v>#REF!</v>
      </c>
      <c r="F137" s="61"/>
      <c r="G137" s="61"/>
      <c r="H137" s="62"/>
      <c r="I137" s="63"/>
      <c r="K137" s="12"/>
      <c r="O137" s="61"/>
    </row>
    <row r="138" spans="1:15" x14ac:dyDescent="0.3">
      <c r="A138" s="84" t="s">
        <v>143</v>
      </c>
      <c r="B138" s="61" t="s">
        <v>182</v>
      </c>
      <c r="C138" s="61" t="s">
        <v>314</v>
      </c>
      <c r="D138" s="84" t="s">
        <v>330</v>
      </c>
      <c r="E138" s="61" t="e">
        <f>#REF!</f>
        <v>#REF!</v>
      </c>
      <c r="F138" s="61"/>
      <c r="G138" s="61">
        <v>2000</v>
      </c>
      <c r="H138" s="62">
        <v>39.160000000000004</v>
      </c>
      <c r="I138" s="63" t="e">
        <f>#REF!</f>
        <v>#REF!</v>
      </c>
      <c r="K138" s="12"/>
      <c r="M138" s="17">
        <v>57.228571428571435</v>
      </c>
      <c r="O138" s="61" t="s">
        <v>56</v>
      </c>
    </row>
    <row r="139" spans="1:15" x14ac:dyDescent="0.3">
      <c r="A139" s="84" t="s">
        <v>143</v>
      </c>
      <c r="B139" s="61" t="s">
        <v>182</v>
      </c>
      <c r="C139" s="61" t="s">
        <v>314</v>
      </c>
      <c r="D139" s="84" t="s">
        <v>331</v>
      </c>
      <c r="E139" s="61" t="e">
        <f>#REF!</f>
        <v>#REF!</v>
      </c>
      <c r="F139" s="61"/>
      <c r="G139" s="61">
        <v>2005</v>
      </c>
      <c r="H139" s="62">
        <v>24.42</v>
      </c>
      <c r="I139" s="63" t="e">
        <f>#REF!</f>
        <v>#REF!</v>
      </c>
      <c r="K139" s="12"/>
      <c r="M139" s="17">
        <v>36.171428571428571</v>
      </c>
      <c r="O139" s="61" t="s">
        <v>146</v>
      </c>
    </row>
    <row r="140" spans="1:15" x14ac:dyDescent="0.3">
      <c r="A140" s="84" t="s">
        <v>41</v>
      </c>
      <c r="B140" s="61" t="s">
        <v>182</v>
      </c>
      <c r="C140" s="61" t="s">
        <v>314</v>
      </c>
      <c r="D140" s="84" t="s">
        <v>332</v>
      </c>
      <c r="E140" s="61" t="e">
        <f>#REF!</f>
        <v>#REF!</v>
      </c>
      <c r="F140" s="61"/>
      <c r="G140" s="61">
        <v>2009</v>
      </c>
      <c r="H140" s="62">
        <v>209.88000000000002</v>
      </c>
      <c r="I140" s="63" t="e">
        <f>#REF!</f>
        <v>#REF!</v>
      </c>
      <c r="K140" s="12"/>
      <c r="M140" s="17">
        <v>301.11428571428576</v>
      </c>
      <c r="O140" s="61" t="s">
        <v>148</v>
      </c>
    </row>
    <row r="141" spans="1:15" x14ac:dyDescent="0.3">
      <c r="A141" s="84" t="s">
        <v>41</v>
      </c>
      <c r="B141" s="61" t="s">
        <v>182</v>
      </c>
      <c r="C141" s="61" t="s">
        <v>314</v>
      </c>
      <c r="D141" s="84" t="s">
        <v>333</v>
      </c>
      <c r="E141" s="61" t="e">
        <f>#REF!</f>
        <v>#REF!</v>
      </c>
      <c r="F141" s="61"/>
      <c r="G141" s="61">
        <v>2004</v>
      </c>
      <c r="H141" s="62">
        <v>39.710000000000008</v>
      </c>
      <c r="I141" s="63" t="e">
        <f>#REF!</f>
        <v>#REF!</v>
      </c>
      <c r="K141" s="12"/>
      <c r="M141" s="17">
        <v>58.014285714285727</v>
      </c>
      <c r="O141" s="61" t="s">
        <v>120</v>
      </c>
    </row>
    <row r="142" spans="1:15" x14ac:dyDescent="0.3">
      <c r="A142" s="84" t="s">
        <v>41</v>
      </c>
      <c r="B142" s="61" t="s">
        <v>182</v>
      </c>
      <c r="C142" s="61" t="s">
        <v>314</v>
      </c>
      <c r="D142" s="84" t="s">
        <v>333</v>
      </c>
      <c r="E142" s="61" t="e">
        <f>#REF!</f>
        <v>#REF!</v>
      </c>
      <c r="F142" s="61"/>
      <c r="G142" s="61">
        <v>2005</v>
      </c>
      <c r="H142" s="62">
        <v>51.04</v>
      </c>
      <c r="I142" s="63" t="e">
        <f>#REF!</f>
        <v>#REF!</v>
      </c>
      <c r="K142" s="12"/>
      <c r="M142" s="17">
        <v>74.2</v>
      </c>
      <c r="O142" s="61" t="s">
        <v>120</v>
      </c>
    </row>
    <row r="143" spans="1:15" x14ac:dyDescent="0.3">
      <c r="A143" s="84" t="s">
        <v>41</v>
      </c>
      <c r="B143" s="61" t="s">
        <v>182</v>
      </c>
      <c r="C143" s="61" t="s">
        <v>314</v>
      </c>
      <c r="D143" s="84" t="s">
        <v>334</v>
      </c>
      <c r="E143" s="61" t="e">
        <f>#REF!</f>
        <v>#REF!</v>
      </c>
      <c r="F143" s="61"/>
      <c r="G143" s="61">
        <v>2004</v>
      </c>
      <c r="H143" s="62">
        <v>90.750000000000014</v>
      </c>
      <c r="I143" s="63" t="e">
        <f>#REF!</f>
        <v>#REF!</v>
      </c>
      <c r="K143" s="12"/>
      <c r="M143" s="17">
        <v>130.92857142857147</v>
      </c>
      <c r="O143" s="61" t="s">
        <v>140</v>
      </c>
    </row>
    <row r="144" spans="1:15" x14ac:dyDescent="0.3">
      <c r="A144" s="84" t="s">
        <v>41</v>
      </c>
      <c r="B144" s="61" t="s">
        <v>182</v>
      </c>
      <c r="C144" s="61" t="s">
        <v>314</v>
      </c>
      <c r="D144" s="84" t="s">
        <v>334</v>
      </c>
      <c r="E144" s="61" t="e">
        <f>#REF!</f>
        <v>#REF!</v>
      </c>
      <c r="F144" s="61"/>
      <c r="G144" s="61">
        <v>2003</v>
      </c>
      <c r="H144" s="62">
        <v>90.750000000000014</v>
      </c>
      <c r="I144" s="63" t="e">
        <f>#REF!</f>
        <v>#REF!</v>
      </c>
      <c r="K144" s="12"/>
      <c r="M144" s="17">
        <v>130.92857142857147</v>
      </c>
      <c r="O144" s="61" t="s">
        <v>140</v>
      </c>
    </row>
    <row r="145" spans="1:15" x14ac:dyDescent="0.3">
      <c r="A145" s="84" t="s">
        <v>41</v>
      </c>
      <c r="B145" s="61" t="s">
        <v>182</v>
      </c>
      <c r="C145" s="61" t="s">
        <v>314</v>
      </c>
      <c r="D145" s="84" t="s">
        <v>334</v>
      </c>
      <c r="E145" s="61" t="e">
        <f>#REF!</f>
        <v>#REF!</v>
      </c>
      <c r="F145" s="61"/>
      <c r="G145" s="61">
        <v>1999</v>
      </c>
      <c r="H145" s="62">
        <v>90.750000000000014</v>
      </c>
      <c r="I145" s="63" t="e">
        <f>#REF!</f>
        <v>#REF!</v>
      </c>
      <c r="K145" s="12"/>
      <c r="M145" s="17">
        <v>130.92857142857147</v>
      </c>
      <c r="O145" s="61" t="s">
        <v>140</v>
      </c>
    </row>
    <row r="146" spans="1:15" x14ac:dyDescent="0.3">
      <c r="A146" s="84" t="s">
        <v>41</v>
      </c>
      <c r="B146" s="61" t="s">
        <v>182</v>
      </c>
      <c r="C146" s="61" t="s">
        <v>314</v>
      </c>
      <c r="D146" s="84" t="s">
        <v>335</v>
      </c>
      <c r="E146" s="61" t="e">
        <f>#REF!</f>
        <v>#REF!</v>
      </c>
      <c r="F146" s="61"/>
      <c r="G146" s="61">
        <v>2007</v>
      </c>
      <c r="H146" s="62">
        <v>35.200000000000003</v>
      </c>
      <c r="I146" s="63" t="e">
        <f>#REF!</f>
        <v>#REF!</v>
      </c>
      <c r="K146" s="12"/>
      <c r="M146" s="17">
        <v>51.571428571428577</v>
      </c>
      <c r="O146" s="61" t="s">
        <v>120</v>
      </c>
    </row>
    <row r="147" spans="1:15" x14ac:dyDescent="0.3">
      <c r="A147" s="84" t="s">
        <v>41</v>
      </c>
      <c r="B147" s="61" t="s">
        <v>182</v>
      </c>
      <c r="C147" s="61" t="s">
        <v>314</v>
      </c>
      <c r="D147" s="84" t="s">
        <v>335</v>
      </c>
      <c r="E147" s="61" t="e">
        <f>#REF!</f>
        <v>#REF!</v>
      </c>
      <c r="F147" s="61"/>
      <c r="G147" s="61">
        <v>2006</v>
      </c>
      <c r="H147" s="62">
        <v>44.33</v>
      </c>
      <c r="I147" s="63" t="e">
        <f>#REF!</f>
        <v>#REF!</v>
      </c>
      <c r="K147" s="12"/>
      <c r="M147" s="17">
        <v>64.614285714285714</v>
      </c>
      <c r="O147" s="61" t="s">
        <v>120</v>
      </c>
    </row>
    <row r="148" spans="1:15" x14ac:dyDescent="0.3">
      <c r="A148" s="84" t="s">
        <v>41</v>
      </c>
      <c r="B148" s="61" t="s">
        <v>182</v>
      </c>
      <c r="C148" s="61" t="s">
        <v>314</v>
      </c>
      <c r="D148" s="84" t="s">
        <v>335</v>
      </c>
      <c r="E148" s="61" t="e">
        <f>#REF!</f>
        <v>#REF!</v>
      </c>
      <c r="F148" s="61"/>
      <c r="G148" s="61">
        <v>2003</v>
      </c>
      <c r="H148" s="62">
        <v>47.63</v>
      </c>
      <c r="I148" s="63" t="e">
        <f>#REF!</f>
        <v>#REF!</v>
      </c>
      <c r="K148" s="12"/>
      <c r="M148" s="17">
        <v>69.328571428571436</v>
      </c>
      <c r="O148" s="61" t="s">
        <v>120</v>
      </c>
    </row>
    <row r="149" spans="1:15" x14ac:dyDescent="0.3">
      <c r="A149" s="84" t="s">
        <v>41</v>
      </c>
      <c r="B149" s="61" t="s">
        <v>182</v>
      </c>
      <c r="C149" s="61" t="s">
        <v>314</v>
      </c>
      <c r="D149" s="84" t="s">
        <v>336</v>
      </c>
      <c r="E149" s="61" t="e">
        <f>#REF!</f>
        <v>#REF!</v>
      </c>
      <c r="F149" s="61"/>
      <c r="G149" s="61">
        <v>2006</v>
      </c>
      <c r="H149" s="62">
        <v>669.13</v>
      </c>
      <c r="I149" s="63" t="e">
        <f>#REF!</f>
        <v>#REF!</v>
      </c>
      <c r="K149" s="12"/>
      <c r="M149" s="17">
        <v>957.18571428571431</v>
      </c>
      <c r="O149" s="61" t="s">
        <v>134</v>
      </c>
    </row>
    <row r="150" spans="1:15" x14ac:dyDescent="0.3">
      <c r="A150" s="84" t="s">
        <v>41</v>
      </c>
      <c r="B150" s="61" t="s">
        <v>182</v>
      </c>
      <c r="C150" s="61" t="s">
        <v>314</v>
      </c>
      <c r="D150" s="84" t="s">
        <v>336</v>
      </c>
      <c r="E150" s="61" t="e">
        <f>#REF!</f>
        <v>#REF!</v>
      </c>
      <c r="F150" s="61"/>
      <c r="G150" s="61">
        <v>2000</v>
      </c>
      <c r="H150" s="62">
        <v>1758.9</v>
      </c>
      <c r="I150" s="63" t="e">
        <f>#REF!</f>
        <v>#REF!</v>
      </c>
      <c r="K150" s="12"/>
      <c r="M150" s="17">
        <v>2514.0000000000005</v>
      </c>
      <c r="O150" s="61" t="s">
        <v>134</v>
      </c>
    </row>
    <row r="151" spans="1:15" x14ac:dyDescent="0.3">
      <c r="A151" s="84" t="s">
        <v>41</v>
      </c>
      <c r="B151" s="61" t="s">
        <v>182</v>
      </c>
      <c r="C151" s="61" t="s">
        <v>314</v>
      </c>
      <c r="D151" s="84" t="s">
        <v>337</v>
      </c>
      <c r="E151" s="61" t="e">
        <f>#REF!</f>
        <v>#REF!</v>
      </c>
      <c r="F151" s="61"/>
      <c r="G151" s="61">
        <v>2001</v>
      </c>
      <c r="H151" s="62">
        <v>487.3</v>
      </c>
      <c r="I151" s="63" t="e">
        <f>#REF!</f>
        <v>#REF!</v>
      </c>
      <c r="K151" s="12"/>
      <c r="M151" s="17">
        <v>697.42857142857144</v>
      </c>
      <c r="O151" s="61" t="s">
        <v>134</v>
      </c>
    </row>
    <row r="152" spans="1:15" x14ac:dyDescent="0.3">
      <c r="A152" s="84" t="s">
        <v>41</v>
      </c>
      <c r="B152" s="61" t="s">
        <v>182</v>
      </c>
      <c r="C152" s="61" t="s">
        <v>314</v>
      </c>
      <c r="D152" s="84" t="s">
        <v>337</v>
      </c>
      <c r="E152" s="61" t="e">
        <f>#REF!</f>
        <v>#REF!</v>
      </c>
      <c r="F152" s="61"/>
      <c r="G152" s="61">
        <v>1997</v>
      </c>
      <c r="H152" s="62">
        <v>464.20000000000005</v>
      </c>
      <c r="I152" s="63" t="e">
        <f>#REF!</f>
        <v>#REF!</v>
      </c>
      <c r="K152" s="12"/>
      <c r="M152" s="17">
        <v>664.42857142857156</v>
      </c>
      <c r="O152" s="61" t="s">
        <v>134</v>
      </c>
    </row>
    <row r="153" spans="1:15" x14ac:dyDescent="0.3">
      <c r="A153" s="84" t="s">
        <v>41</v>
      </c>
      <c r="B153" s="61" t="s">
        <v>182</v>
      </c>
      <c r="C153" s="61" t="s">
        <v>314</v>
      </c>
      <c r="D153" s="84" t="s">
        <v>337</v>
      </c>
      <c r="E153" s="61" t="e">
        <f>#REF!</f>
        <v>#REF!</v>
      </c>
      <c r="F153" s="61"/>
      <c r="G153" s="61">
        <v>1988</v>
      </c>
      <c r="H153" s="62">
        <v>447.70000000000005</v>
      </c>
      <c r="I153" s="63" t="e">
        <f>#REF!</f>
        <v>#REF!</v>
      </c>
      <c r="K153" s="12"/>
      <c r="M153" s="17">
        <v>640.85714285714289</v>
      </c>
      <c r="O153" s="61" t="s">
        <v>134</v>
      </c>
    </row>
    <row r="154" spans="1:15" x14ac:dyDescent="0.3">
      <c r="A154" s="84" t="s">
        <v>41</v>
      </c>
      <c r="B154" s="61" t="s">
        <v>182</v>
      </c>
      <c r="C154" s="61" t="s">
        <v>314</v>
      </c>
      <c r="D154" s="84" t="s">
        <v>406</v>
      </c>
      <c r="E154" s="61" t="e">
        <f>#REF!</f>
        <v>#REF!</v>
      </c>
      <c r="F154" s="61"/>
      <c r="G154" s="61"/>
      <c r="H154" s="62"/>
      <c r="I154" s="63" t="e">
        <f>#REF!</f>
        <v>#REF!</v>
      </c>
      <c r="K154" s="12"/>
      <c r="O154" s="61"/>
    </row>
    <row r="155" spans="1:15" x14ac:dyDescent="0.3">
      <c r="A155" s="84" t="s">
        <v>41</v>
      </c>
      <c r="B155" s="61" t="s">
        <v>182</v>
      </c>
      <c r="C155" s="61" t="s">
        <v>314</v>
      </c>
      <c r="D155" s="84" t="s">
        <v>406</v>
      </c>
      <c r="E155" s="61" t="e">
        <f>#REF!</f>
        <v>#REF!</v>
      </c>
      <c r="F155" s="61"/>
      <c r="G155" s="61"/>
      <c r="H155" s="62"/>
      <c r="I155" s="63" t="e">
        <f>#REF!</f>
        <v>#REF!</v>
      </c>
      <c r="K155" s="12"/>
      <c r="O155" s="61"/>
    </row>
    <row r="156" spans="1:15" x14ac:dyDescent="0.3">
      <c r="A156" s="84" t="s">
        <v>41</v>
      </c>
      <c r="B156" s="61" t="s">
        <v>182</v>
      </c>
      <c r="C156" s="61" t="s">
        <v>314</v>
      </c>
      <c r="D156" s="84" t="s">
        <v>338</v>
      </c>
      <c r="E156" s="61" t="e">
        <f>#REF!</f>
        <v>#REF!</v>
      </c>
      <c r="F156" s="61"/>
      <c r="G156" s="61">
        <v>2005</v>
      </c>
      <c r="H156" s="62">
        <v>130.46</v>
      </c>
      <c r="I156" s="63" t="e">
        <f>#REF!</f>
        <v>#REF!</v>
      </c>
      <c r="K156" s="12"/>
      <c r="M156" s="17">
        <v>187.6571428571429</v>
      </c>
      <c r="O156" s="61" t="s">
        <v>120</v>
      </c>
    </row>
    <row r="157" spans="1:15" x14ac:dyDescent="0.3">
      <c r="A157" s="84" t="s">
        <v>41</v>
      </c>
      <c r="B157" s="61" t="s">
        <v>182</v>
      </c>
      <c r="C157" s="61" t="s">
        <v>314</v>
      </c>
      <c r="D157" s="84" t="s">
        <v>338</v>
      </c>
      <c r="E157" s="61" t="e">
        <f>#REF!</f>
        <v>#REF!</v>
      </c>
      <c r="F157" s="61"/>
      <c r="G157" s="61"/>
      <c r="H157" s="62"/>
      <c r="I157" s="63" t="e">
        <f>#REF!</f>
        <v>#REF!</v>
      </c>
      <c r="K157" s="12"/>
      <c r="O157" s="61"/>
    </row>
    <row r="158" spans="1:15" x14ac:dyDescent="0.3">
      <c r="A158" s="84" t="s">
        <v>41</v>
      </c>
      <c r="B158" s="61" t="s">
        <v>182</v>
      </c>
      <c r="C158" s="61" t="s">
        <v>314</v>
      </c>
      <c r="D158" s="84" t="s">
        <v>338</v>
      </c>
      <c r="E158" s="61" t="e">
        <f>#REF!</f>
        <v>#REF!</v>
      </c>
      <c r="F158" s="61"/>
      <c r="G158" s="61">
        <v>2007</v>
      </c>
      <c r="H158" s="62">
        <v>90.750000000000014</v>
      </c>
      <c r="I158" s="63" t="e">
        <f>#REF!</f>
        <v>#REF!</v>
      </c>
      <c r="K158" s="12"/>
      <c r="M158" s="17">
        <v>130.92857142857147</v>
      </c>
      <c r="O158" s="61" t="s">
        <v>120</v>
      </c>
    </row>
    <row r="159" spans="1:15" x14ac:dyDescent="0.3">
      <c r="A159" s="84" t="s">
        <v>41</v>
      </c>
      <c r="B159" s="61" t="s">
        <v>182</v>
      </c>
      <c r="C159" s="61" t="s">
        <v>314</v>
      </c>
      <c r="D159" s="84" t="s">
        <v>339</v>
      </c>
      <c r="E159" s="61" t="e">
        <f>#REF!</f>
        <v>#REF!</v>
      </c>
      <c r="F159" s="61"/>
      <c r="G159" s="61">
        <v>2004</v>
      </c>
      <c r="H159" s="62">
        <v>363.00000000000006</v>
      </c>
      <c r="I159" s="63" t="e">
        <f>#REF!</f>
        <v>#REF!</v>
      </c>
      <c r="K159" s="12"/>
      <c r="M159" s="17">
        <v>519.85714285714289</v>
      </c>
      <c r="O159" s="61" t="s">
        <v>134</v>
      </c>
    </row>
    <row r="160" spans="1:15" x14ac:dyDescent="0.3">
      <c r="A160" s="84" t="s">
        <v>41</v>
      </c>
      <c r="B160" s="61" t="s">
        <v>182</v>
      </c>
      <c r="C160" s="61" t="s">
        <v>314</v>
      </c>
      <c r="D160" s="84" t="s">
        <v>339</v>
      </c>
      <c r="E160" s="61" t="e">
        <f>#REF!</f>
        <v>#REF!</v>
      </c>
      <c r="F160" s="61"/>
      <c r="G160" s="61">
        <v>1998</v>
      </c>
      <c r="H160" s="62">
        <v>414.70000000000005</v>
      </c>
      <c r="I160" s="63" t="e">
        <f>#REF!</f>
        <v>#REF!</v>
      </c>
      <c r="K160" s="12"/>
      <c r="M160" s="17">
        <v>593.71428571428578</v>
      </c>
      <c r="O160" s="61" t="s">
        <v>134</v>
      </c>
    </row>
    <row r="161" spans="1:15" x14ac:dyDescent="0.3">
      <c r="A161" s="84" t="s">
        <v>41</v>
      </c>
      <c r="B161" s="61" t="s">
        <v>182</v>
      </c>
      <c r="C161" s="61" t="s">
        <v>314</v>
      </c>
      <c r="D161" s="84" t="s">
        <v>353</v>
      </c>
      <c r="E161" s="61" t="e">
        <f>#REF!</f>
        <v>#REF!</v>
      </c>
      <c r="F161" s="61"/>
      <c r="G161" s="61">
        <v>2006</v>
      </c>
      <c r="H161" s="62">
        <v>82.83</v>
      </c>
      <c r="I161" s="63" t="e">
        <f>#REF!</f>
        <v>#REF!</v>
      </c>
      <c r="K161" s="12"/>
      <c r="M161" s="17">
        <v>119.61428571428573</v>
      </c>
      <c r="O161" s="61" t="s">
        <v>157</v>
      </c>
    </row>
    <row r="162" spans="1:15" x14ac:dyDescent="0.3">
      <c r="A162" s="84" t="s">
        <v>41</v>
      </c>
      <c r="B162" s="61" t="s">
        <v>182</v>
      </c>
      <c r="C162" s="61" t="s">
        <v>314</v>
      </c>
      <c r="D162" s="84" t="s">
        <v>353</v>
      </c>
      <c r="E162" s="61" t="e">
        <f>#REF!</f>
        <v>#REF!</v>
      </c>
      <c r="F162" s="61"/>
      <c r="G162" s="61">
        <v>1995</v>
      </c>
      <c r="H162" s="62">
        <v>141.9</v>
      </c>
      <c r="I162" s="63" t="e">
        <f>#REF!</f>
        <v>#REF!</v>
      </c>
      <c r="K162" s="12"/>
      <c r="M162" s="17">
        <v>204.00000000000003</v>
      </c>
      <c r="O162" s="61" t="s">
        <v>142</v>
      </c>
    </row>
    <row r="163" spans="1:15" x14ac:dyDescent="0.3">
      <c r="A163" s="84" t="s">
        <v>41</v>
      </c>
      <c r="B163" s="61" t="s">
        <v>182</v>
      </c>
      <c r="C163" s="61" t="s">
        <v>314</v>
      </c>
      <c r="D163" s="84" t="s">
        <v>365</v>
      </c>
      <c r="E163" s="61" t="e">
        <f>#REF!</f>
        <v>#REF!</v>
      </c>
      <c r="F163" s="61"/>
      <c r="G163" s="61">
        <v>2007</v>
      </c>
      <c r="H163" s="62">
        <v>85.140000000000015</v>
      </c>
      <c r="I163" s="63" t="e">
        <f>#REF!</f>
        <v>#REF!</v>
      </c>
      <c r="K163" s="12"/>
      <c r="M163" s="17">
        <v>122.91428571428575</v>
      </c>
      <c r="O163" s="61" t="s">
        <v>142</v>
      </c>
    </row>
    <row r="164" spans="1:15" x14ac:dyDescent="0.3">
      <c r="A164" s="84" t="s">
        <v>41</v>
      </c>
      <c r="B164" s="61" t="s">
        <v>182</v>
      </c>
      <c r="C164" s="61" t="s">
        <v>314</v>
      </c>
      <c r="D164" s="84" t="s">
        <v>365</v>
      </c>
      <c r="E164" s="61" t="e">
        <f>#REF!</f>
        <v>#REF!</v>
      </c>
      <c r="F164" s="61"/>
      <c r="G164" s="61">
        <v>1990</v>
      </c>
      <c r="H164" s="62">
        <v>145.20000000000002</v>
      </c>
      <c r="I164" s="63" t="e">
        <f>#REF!</f>
        <v>#REF!</v>
      </c>
      <c r="K164" s="12"/>
      <c r="M164" s="17">
        <v>208.71428571428575</v>
      </c>
      <c r="O164" s="61" t="s">
        <v>142</v>
      </c>
    </row>
    <row r="165" spans="1:15" x14ac:dyDescent="0.3">
      <c r="A165" s="84" t="s">
        <v>41</v>
      </c>
      <c r="B165" s="61" t="s">
        <v>182</v>
      </c>
      <c r="C165" s="61" t="s">
        <v>314</v>
      </c>
      <c r="D165" s="84" t="s">
        <v>407</v>
      </c>
      <c r="E165" s="61" t="e">
        <f>#REF!</f>
        <v>#REF!</v>
      </c>
      <c r="F165" s="61"/>
      <c r="G165" s="61"/>
      <c r="H165" s="62"/>
      <c r="I165" s="63" t="e">
        <f>#REF!</f>
        <v>#REF!</v>
      </c>
      <c r="K165" s="12"/>
      <c r="O165" s="61"/>
    </row>
    <row r="166" spans="1:15" x14ac:dyDescent="0.3">
      <c r="A166" s="84" t="s">
        <v>159</v>
      </c>
      <c r="B166" s="61" t="s">
        <v>182</v>
      </c>
      <c r="C166" s="61" t="s">
        <v>314</v>
      </c>
      <c r="D166" s="84" t="s">
        <v>340</v>
      </c>
      <c r="E166" s="61" t="e">
        <f>#REF!</f>
        <v>#REF!</v>
      </c>
      <c r="F166" s="61"/>
      <c r="G166" s="61">
        <v>2009</v>
      </c>
      <c r="H166" s="62">
        <v>30.360000000000003</v>
      </c>
      <c r="I166" s="63" t="e">
        <f>#REF!</f>
        <v>#REF!</v>
      </c>
      <c r="K166" s="12"/>
      <c r="M166" s="17">
        <v>44.657142857142865</v>
      </c>
      <c r="O166" s="61" t="s">
        <v>161</v>
      </c>
    </row>
    <row r="167" spans="1:15" x14ac:dyDescent="0.3">
      <c r="A167" s="84" t="s">
        <v>159</v>
      </c>
      <c r="B167" s="61" t="s">
        <v>182</v>
      </c>
      <c r="C167" s="61" t="s">
        <v>314</v>
      </c>
      <c r="D167" s="84" t="s">
        <v>408</v>
      </c>
      <c r="E167" s="61" t="e">
        <f>#REF!</f>
        <v>#REF!</v>
      </c>
      <c r="F167" s="61"/>
      <c r="G167" s="61"/>
      <c r="H167" s="62"/>
      <c r="I167" s="63" t="e">
        <f>#REF!</f>
        <v>#REF!</v>
      </c>
      <c r="K167" s="12"/>
      <c r="O167" s="61"/>
    </row>
    <row r="168" spans="1:15" x14ac:dyDescent="0.3">
      <c r="A168" s="84" t="s">
        <v>159</v>
      </c>
      <c r="B168" s="61" t="s">
        <v>182</v>
      </c>
      <c r="C168" s="61" t="s">
        <v>314</v>
      </c>
      <c r="D168" s="84" t="s">
        <v>409</v>
      </c>
      <c r="E168" s="61" t="e">
        <f>#REF!</f>
        <v>#REF!</v>
      </c>
      <c r="F168" s="61"/>
      <c r="G168" s="61"/>
      <c r="H168" s="62"/>
      <c r="I168" s="63" t="e">
        <f>#REF!</f>
        <v>#REF!</v>
      </c>
      <c r="K168" s="12"/>
      <c r="O168" s="61"/>
    </row>
    <row r="169" spans="1:15" x14ac:dyDescent="0.3">
      <c r="A169" s="84" t="s">
        <v>159</v>
      </c>
      <c r="B169" s="61" t="s">
        <v>182</v>
      </c>
      <c r="C169" s="61" t="s">
        <v>314</v>
      </c>
      <c r="D169" s="84" t="s">
        <v>410</v>
      </c>
      <c r="E169" s="61" t="e">
        <f>#REF!</f>
        <v>#REF!</v>
      </c>
      <c r="F169" s="61"/>
      <c r="G169" s="61"/>
      <c r="H169" s="62"/>
      <c r="I169" s="63" t="e">
        <f>#REF!</f>
        <v>#REF!</v>
      </c>
      <c r="K169" s="12"/>
      <c r="O169" s="61"/>
    </row>
    <row r="170" spans="1:15" x14ac:dyDescent="0.3">
      <c r="A170" s="84" t="s">
        <v>39</v>
      </c>
      <c r="B170" s="61" t="s">
        <v>182</v>
      </c>
      <c r="C170" s="61" t="s">
        <v>314</v>
      </c>
      <c r="D170" s="84" t="s">
        <v>341</v>
      </c>
      <c r="E170" s="61" t="e">
        <f>#REF!</f>
        <v>#REF!</v>
      </c>
      <c r="F170" s="61"/>
      <c r="G170" s="61">
        <v>2003</v>
      </c>
      <c r="H170" s="62">
        <v>181.50000000000003</v>
      </c>
      <c r="I170" s="63" t="e">
        <f>#REF!</f>
        <v>#REF!</v>
      </c>
      <c r="K170" s="12"/>
      <c r="M170" s="17">
        <v>260.57142857142861</v>
      </c>
      <c r="O170" s="61"/>
    </row>
    <row r="171" spans="1:15" x14ac:dyDescent="0.3">
      <c r="A171" s="84" t="s">
        <v>39</v>
      </c>
      <c r="B171" s="61" t="s">
        <v>182</v>
      </c>
      <c r="C171" s="61" t="s">
        <v>314</v>
      </c>
      <c r="D171" s="84" t="s">
        <v>342</v>
      </c>
      <c r="E171" s="61" t="e">
        <f>#REF!</f>
        <v>#REF!</v>
      </c>
      <c r="F171" s="61"/>
      <c r="G171" s="61">
        <v>2008</v>
      </c>
      <c r="H171" s="62">
        <v>29.59</v>
      </c>
      <c r="I171" s="63" t="e">
        <f>#REF!</f>
        <v>#REF!</v>
      </c>
      <c r="K171" s="12"/>
      <c r="M171" s="17">
        <v>43.557142857142857</v>
      </c>
      <c r="O171" s="61"/>
    </row>
    <row r="172" spans="1:15" x14ac:dyDescent="0.3">
      <c r="A172" s="84" t="s">
        <v>39</v>
      </c>
      <c r="B172" s="61" t="s">
        <v>182</v>
      </c>
      <c r="C172" s="61" t="s">
        <v>314</v>
      </c>
      <c r="D172" s="84" t="s">
        <v>343</v>
      </c>
      <c r="E172" s="61" t="e">
        <f>#REF!</f>
        <v>#REF!</v>
      </c>
      <c r="F172" s="61"/>
      <c r="G172" s="61">
        <v>2009</v>
      </c>
      <c r="H172" s="62">
        <v>3404.5000000000005</v>
      </c>
      <c r="I172" s="63" t="e">
        <f>#REF!</f>
        <v>#REF!</v>
      </c>
      <c r="K172" s="12"/>
      <c r="M172" s="17">
        <v>4864.857142857144</v>
      </c>
      <c r="O172" s="61"/>
    </row>
    <row r="173" spans="1:15" x14ac:dyDescent="0.3">
      <c r="A173" s="84" t="s">
        <v>39</v>
      </c>
      <c r="B173" s="61" t="s">
        <v>182</v>
      </c>
      <c r="C173" s="61" t="s">
        <v>314</v>
      </c>
      <c r="D173" s="84" t="s">
        <v>343</v>
      </c>
      <c r="E173" s="61" t="e">
        <f>#REF!</f>
        <v>#REF!</v>
      </c>
      <c r="F173" s="61"/>
      <c r="G173" s="61"/>
      <c r="H173" s="62"/>
      <c r="I173" s="63" t="e">
        <f>#REF!</f>
        <v>#REF!</v>
      </c>
      <c r="K173" s="12"/>
      <c r="O173" s="61"/>
    </row>
    <row r="174" spans="1:15" x14ac:dyDescent="0.3">
      <c r="A174" s="84" t="s">
        <v>39</v>
      </c>
      <c r="B174" s="61" t="s">
        <v>182</v>
      </c>
      <c r="C174" s="61" t="s">
        <v>314</v>
      </c>
      <c r="D174" s="84" t="s">
        <v>343</v>
      </c>
      <c r="E174" s="61" t="e">
        <f>#REF!</f>
        <v>#REF!</v>
      </c>
      <c r="F174" s="61"/>
      <c r="G174" s="61"/>
      <c r="H174" s="62"/>
      <c r="I174" s="63" t="e">
        <f>#REF!</f>
        <v>#REF!</v>
      </c>
      <c r="K174" s="12"/>
      <c r="O174" s="61"/>
    </row>
    <row r="175" spans="1:15" x14ac:dyDescent="0.3">
      <c r="A175" s="84" t="s">
        <v>165</v>
      </c>
      <c r="B175" s="61" t="s">
        <v>182</v>
      </c>
      <c r="C175" s="61" t="s">
        <v>314</v>
      </c>
      <c r="D175" s="84" t="s">
        <v>344</v>
      </c>
      <c r="E175" s="61" t="e">
        <f>#REF!</f>
        <v>#REF!</v>
      </c>
      <c r="F175" s="61"/>
      <c r="G175" s="61">
        <v>2008</v>
      </c>
      <c r="H175" s="62">
        <v>375.1</v>
      </c>
      <c r="I175" s="63" t="e">
        <f>#REF!</f>
        <v>#REF!</v>
      </c>
      <c r="K175" s="12"/>
      <c r="M175" s="17">
        <v>537.14285714285722</v>
      </c>
      <c r="O175" s="61" t="s">
        <v>167</v>
      </c>
    </row>
    <row r="176" spans="1:15" x14ac:dyDescent="0.3">
      <c r="A176" s="84" t="s">
        <v>165</v>
      </c>
      <c r="B176" s="61" t="s">
        <v>182</v>
      </c>
      <c r="C176" s="61" t="s">
        <v>314</v>
      </c>
      <c r="D176" s="84" t="s">
        <v>344</v>
      </c>
      <c r="E176" s="61" t="e">
        <f>#REF!</f>
        <v>#REF!</v>
      </c>
      <c r="F176" s="61"/>
      <c r="G176" s="61"/>
      <c r="H176" s="62"/>
      <c r="I176" s="63" t="e">
        <f>#REF!</f>
        <v>#REF!</v>
      </c>
      <c r="K176" s="12"/>
      <c r="O176" s="61"/>
    </row>
    <row r="177" spans="1:15" x14ac:dyDescent="0.3">
      <c r="A177" s="84" t="s">
        <v>165</v>
      </c>
      <c r="B177" s="61" t="s">
        <v>182</v>
      </c>
      <c r="C177" s="61" t="s">
        <v>314</v>
      </c>
      <c r="D177" s="84" t="s">
        <v>344</v>
      </c>
      <c r="E177" s="61" t="e">
        <f>#REF!</f>
        <v>#REF!</v>
      </c>
      <c r="F177" s="61"/>
      <c r="G177" s="61"/>
      <c r="H177" s="62"/>
      <c r="I177" s="63" t="e">
        <f>#REF!</f>
        <v>#REF!</v>
      </c>
      <c r="K177" s="12"/>
      <c r="O177" s="61"/>
    </row>
    <row r="178" spans="1:15" x14ac:dyDescent="0.3">
      <c r="A178" s="84" t="s">
        <v>165</v>
      </c>
      <c r="B178" s="61" t="s">
        <v>182</v>
      </c>
      <c r="C178" s="61" t="s">
        <v>314</v>
      </c>
      <c r="D178" s="84" t="s">
        <v>345</v>
      </c>
      <c r="E178" s="61" t="e">
        <f>#REF!</f>
        <v>#REF!</v>
      </c>
      <c r="F178" s="61"/>
      <c r="G178" s="61">
        <v>2006</v>
      </c>
      <c r="H178" s="62">
        <v>27.060000000000002</v>
      </c>
      <c r="I178" s="63" t="e">
        <f>#REF!</f>
        <v>#REF!</v>
      </c>
      <c r="K178" s="12"/>
      <c r="M178" s="17">
        <v>39.942857142857143</v>
      </c>
      <c r="O178" s="61" t="s">
        <v>161</v>
      </c>
    </row>
    <row r="179" spans="1:15" x14ac:dyDescent="0.3">
      <c r="A179" s="84" t="s">
        <v>43</v>
      </c>
      <c r="B179" s="61" t="s">
        <v>182</v>
      </c>
      <c r="C179" s="61" t="s">
        <v>314</v>
      </c>
      <c r="D179" s="84" t="s">
        <v>346</v>
      </c>
      <c r="E179" s="61" t="e">
        <f>#REF!</f>
        <v>#REF!</v>
      </c>
      <c r="F179" s="61"/>
      <c r="G179" s="61">
        <v>1999</v>
      </c>
      <c r="H179" s="62">
        <v>37.510000000000005</v>
      </c>
      <c r="I179" s="63" t="e">
        <f>#REF!</f>
        <v>#REF!</v>
      </c>
      <c r="K179" s="12"/>
      <c r="M179" s="17">
        <v>54.871428571428581</v>
      </c>
      <c r="O179" s="61" t="s">
        <v>56</v>
      </c>
    </row>
    <row r="180" spans="1:15" x14ac:dyDescent="0.3">
      <c r="A180" s="84" t="s">
        <v>43</v>
      </c>
      <c r="B180" s="61" t="s">
        <v>182</v>
      </c>
      <c r="C180" s="61" t="s">
        <v>314</v>
      </c>
      <c r="D180" s="84" t="s">
        <v>347</v>
      </c>
      <c r="E180" s="61" t="e">
        <f>#REF!</f>
        <v>#REF!</v>
      </c>
      <c r="F180" s="61"/>
      <c r="G180" s="61">
        <v>2007</v>
      </c>
      <c r="H180" s="62">
        <v>22.44</v>
      </c>
      <c r="I180" s="63" t="e">
        <f>#REF!</f>
        <v>#REF!</v>
      </c>
      <c r="K180" s="12"/>
      <c r="M180" s="17">
        <v>33.342857142857142</v>
      </c>
      <c r="O180" s="61" t="s">
        <v>56</v>
      </c>
    </row>
    <row r="181" spans="1:15" x14ac:dyDescent="0.3">
      <c r="A181" s="84" t="s">
        <v>48</v>
      </c>
      <c r="B181" s="61" t="s">
        <v>182</v>
      </c>
      <c r="C181" s="61" t="s">
        <v>314</v>
      </c>
      <c r="D181" s="84" t="s">
        <v>411</v>
      </c>
      <c r="E181" s="61" t="e">
        <f>#REF!</f>
        <v>#REF!</v>
      </c>
      <c r="F181" s="61"/>
      <c r="G181" s="61"/>
      <c r="H181" s="62"/>
      <c r="I181" s="63" t="e">
        <f>#REF!</f>
        <v>#REF!</v>
      </c>
      <c r="K181" s="12"/>
      <c r="O181" s="61"/>
    </row>
    <row r="182" spans="1:15" x14ac:dyDescent="0.3">
      <c r="A182" s="84" t="s">
        <v>48</v>
      </c>
      <c r="B182" s="61" t="s">
        <v>182</v>
      </c>
      <c r="C182" s="61" t="s">
        <v>314</v>
      </c>
      <c r="D182" s="84" t="s">
        <v>411</v>
      </c>
      <c r="E182" s="61" t="e">
        <f>#REF!</f>
        <v>#REF!</v>
      </c>
      <c r="F182" s="61"/>
      <c r="G182" s="61"/>
      <c r="H182" s="62"/>
      <c r="I182" s="63" t="e">
        <f>#REF!</f>
        <v>#REF!</v>
      </c>
      <c r="K182" s="12"/>
      <c r="O182" s="61"/>
    </row>
    <row r="183" spans="1:15" x14ac:dyDescent="0.3">
      <c r="A183" s="84" t="s">
        <v>48</v>
      </c>
      <c r="B183" s="61" t="s">
        <v>182</v>
      </c>
      <c r="C183" s="61" t="s">
        <v>314</v>
      </c>
      <c r="D183" s="84" t="s">
        <v>412</v>
      </c>
      <c r="E183" s="61" t="e">
        <f>#REF!</f>
        <v>#REF!</v>
      </c>
      <c r="F183" s="61"/>
      <c r="G183" s="61"/>
      <c r="H183" s="62"/>
      <c r="I183" s="63" t="e">
        <f>#REF!</f>
        <v>#REF!</v>
      </c>
      <c r="K183" s="12"/>
      <c r="O183" s="61"/>
    </row>
    <row r="184" spans="1:15" x14ac:dyDescent="0.3">
      <c r="A184" s="84" t="s">
        <v>48</v>
      </c>
      <c r="B184" s="61" t="s">
        <v>182</v>
      </c>
      <c r="C184" s="61" t="s">
        <v>314</v>
      </c>
      <c r="D184" s="84" t="s">
        <v>412</v>
      </c>
      <c r="E184" s="61" t="e">
        <f>#REF!</f>
        <v>#REF!</v>
      </c>
      <c r="F184" s="61"/>
      <c r="G184" s="61"/>
      <c r="H184" s="62"/>
      <c r="I184" s="63" t="e">
        <f>#REF!</f>
        <v>#REF!</v>
      </c>
      <c r="K184" s="12"/>
      <c r="O184" s="61"/>
    </row>
    <row r="185" spans="1:15" x14ac:dyDescent="0.3">
      <c r="A185" s="84" t="s">
        <v>48</v>
      </c>
      <c r="B185" s="61" t="s">
        <v>182</v>
      </c>
      <c r="C185" s="61" t="s">
        <v>314</v>
      </c>
      <c r="D185" s="84" t="s">
        <v>413</v>
      </c>
      <c r="E185" s="61" t="e">
        <f>#REF!</f>
        <v>#REF!</v>
      </c>
      <c r="F185" s="61"/>
      <c r="G185" s="61"/>
      <c r="H185" s="62"/>
      <c r="I185" s="63" t="e">
        <f>#REF!</f>
        <v>#REF!</v>
      </c>
      <c r="K185" s="12"/>
      <c r="O185" s="61"/>
    </row>
    <row r="186" spans="1:15" x14ac:dyDescent="0.3">
      <c r="A186" s="84" t="s">
        <v>48</v>
      </c>
      <c r="B186" s="61" t="s">
        <v>182</v>
      </c>
      <c r="C186" s="61" t="s">
        <v>314</v>
      </c>
      <c r="D186" s="84" t="s">
        <v>348</v>
      </c>
      <c r="E186" s="61" t="e">
        <f>#REF!</f>
        <v>#REF!</v>
      </c>
      <c r="F186" s="61"/>
      <c r="G186" s="61">
        <v>2007</v>
      </c>
      <c r="H186" s="62">
        <v>35.75</v>
      </c>
      <c r="I186" s="63" t="e">
        <f>#REF!</f>
        <v>#REF!</v>
      </c>
      <c r="K186" s="12"/>
      <c r="M186" s="17">
        <v>52.357142857142861</v>
      </c>
      <c r="O186" s="61" t="s">
        <v>140</v>
      </c>
    </row>
    <row r="187" spans="1:15" x14ac:dyDescent="0.3">
      <c r="A187" s="84" t="s">
        <v>48</v>
      </c>
      <c r="B187" s="61" t="s">
        <v>182</v>
      </c>
      <c r="C187" s="61" t="s">
        <v>314</v>
      </c>
      <c r="D187" s="84" t="s">
        <v>349</v>
      </c>
      <c r="E187" s="61" t="e">
        <f>#REF!</f>
        <v>#REF!</v>
      </c>
      <c r="F187" s="61"/>
      <c r="G187" s="61">
        <v>2006</v>
      </c>
      <c r="H187" s="62">
        <v>26.180000000000003</v>
      </c>
      <c r="I187" s="63" t="e">
        <f>#REF!</f>
        <v>#REF!</v>
      </c>
      <c r="K187" s="12"/>
      <c r="M187" s="17">
        <v>38.68571428571429</v>
      </c>
      <c r="O187" s="61" t="s">
        <v>56</v>
      </c>
    </row>
    <row r="188" spans="1:15" x14ac:dyDescent="0.3">
      <c r="A188" s="84" t="s">
        <v>48</v>
      </c>
      <c r="B188" s="61" t="s">
        <v>182</v>
      </c>
      <c r="C188" s="61" t="s">
        <v>314</v>
      </c>
      <c r="D188" s="84" t="s">
        <v>350</v>
      </c>
      <c r="E188" s="61" t="e">
        <f>#REF!</f>
        <v>#REF!</v>
      </c>
      <c r="F188" s="61"/>
      <c r="G188" s="61">
        <v>2006</v>
      </c>
      <c r="H188" s="62">
        <v>38.610000000000007</v>
      </c>
      <c r="I188" s="63" t="e">
        <f>#REF!</f>
        <v>#REF!</v>
      </c>
      <c r="K188" s="12"/>
      <c r="M188" s="17">
        <v>56.442857142857157</v>
      </c>
      <c r="O188" s="61" t="s">
        <v>140</v>
      </c>
    </row>
    <row r="189" spans="1:15" x14ac:dyDescent="0.3">
      <c r="A189" s="84" t="s">
        <v>48</v>
      </c>
      <c r="B189" s="61" t="s">
        <v>182</v>
      </c>
      <c r="C189" s="61" t="s">
        <v>314</v>
      </c>
      <c r="D189" s="84" t="s">
        <v>351</v>
      </c>
      <c r="E189" s="61" t="e">
        <f>#REF!</f>
        <v>#REF!</v>
      </c>
      <c r="F189" s="61"/>
      <c r="G189" s="61">
        <v>2007</v>
      </c>
      <c r="H189" s="62">
        <v>16.5</v>
      </c>
      <c r="I189" s="63" t="e">
        <f>#REF!</f>
        <v>#REF!</v>
      </c>
      <c r="K189" s="12"/>
      <c r="M189" s="17">
        <v>24.857142857142858</v>
      </c>
      <c r="O189" s="61" t="s">
        <v>148</v>
      </c>
    </row>
    <row r="190" spans="1:15" x14ac:dyDescent="0.3">
      <c r="A190" s="65"/>
      <c r="B190" s="65"/>
      <c r="C190" s="65"/>
      <c r="D190" s="65"/>
      <c r="E190" s="65"/>
      <c r="F190" s="65"/>
      <c r="G190" s="65"/>
      <c r="H190" s="67"/>
      <c r="I190" s="68"/>
      <c r="K190" s="12"/>
      <c r="O190" s="66"/>
    </row>
    <row r="191" spans="1:15" hidden="1" x14ac:dyDescent="0.3">
      <c r="A191" s="167" t="s">
        <v>175</v>
      </c>
      <c r="B191" s="167"/>
      <c r="C191" s="167"/>
      <c r="D191" s="167"/>
      <c r="E191" s="167"/>
      <c r="F191" s="167"/>
      <c r="G191" s="167"/>
      <c r="H191" s="167"/>
      <c r="I191" s="167"/>
      <c r="K191"/>
      <c r="O191"/>
    </row>
    <row r="192" spans="1:15" hidden="1" x14ac:dyDescent="0.3">
      <c r="A192" s="167"/>
      <c r="B192" s="167"/>
      <c r="C192" s="167"/>
      <c r="D192" s="167"/>
      <c r="E192" s="167"/>
      <c r="F192" s="167"/>
      <c r="G192" s="167"/>
      <c r="H192" s="167"/>
      <c r="I192" s="167"/>
      <c r="K192"/>
      <c r="O192"/>
    </row>
    <row r="193" spans="1:15" hidden="1" x14ac:dyDescent="0.3">
      <c r="A193" s="65" t="s">
        <v>176</v>
      </c>
      <c r="B193" s="65" t="s">
        <v>182</v>
      </c>
      <c r="C193" s="65"/>
      <c r="D193" s="65" t="s">
        <v>173</v>
      </c>
      <c r="E193" s="65">
        <v>2012</v>
      </c>
      <c r="F193" s="65">
        <v>2012</v>
      </c>
      <c r="G193" s="65">
        <v>2012</v>
      </c>
      <c r="H193" s="67"/>
      <c r="I193" s="68"/>
      <c r="K193" s="12"/>
      <c r="O193" s="66" t="s">
        <v>137</v>
      </c>
    </row>
    <row r="194" spans="1:15" hidden="1" x14ac:dyDescent="0.3">
      <c r="A194" s="65" t="s">
        <v>41</v>
      </c>
      <c r="B194" s="65" t="s">
        <v>182</v>
      </c>
      <c r="C194" s="65"/>
      <c r="D194" s="65" t="s">
        <v>151</v>
      </c>
      <c r="E194" s="65">
        <v>2012</v>
      </c>
      <c r="F194" s="65">
        <v>2012</v>
      </c>
      <c r="G194" s="65">
        <v>2012</v>
      </c>
      <c r="H194" s="67"/>
      <c r="I194" s="68"/>
      <c r="K194" s="12"/>
      <c r="O194" s="66" t="s">
        <v>120</v>
      </c>
    </row>
    <row r="195" spans="1:15" hidden="1" x14ac:dyDescent="0.3">
      <c r="A195" s="65" t="s">
        <v>127</v>
      </c>
      <c r="B195" s="65" t="s">
        <v>182</v>
      </c>
      <c r="C195" s="65"/>
      <c r="D195" s="65" t="s">
        <v>136</v>
      </c>
      <c r="E195" s="65">
        <v>2012</v>
      </c>
      <c r="F195" s="65">
        <v>2012</v>
      </c>
      <c r="G195" s="65">
        <v>2012</v>
      </c>
      <c r="H195" s="67"/>
      <c r="I195" s="68"/>
      <c r="K195" s="12"/>
      <c r="O195" s="66" t="s">
        <v>140</v>
      </c>
    </row>
    <row r="196" spans="1:15" ht="15" hidden="1" customHeight="1" x14ac:dyDescent="0.3">
      <c r="A196" s="65" t="s">
        <v>127</v>
      </c>
      <c r="B196" s="65" t="s">
        <v>182</v>
      </c>
      <c r="C196" s="65"/>
      <c r="D196" s="65" t="s">
        <v>139</v>
      </c>
      <c r="E196" s="65">
        <v>2012</v>
      </c>
      <c r="F196" s="65">
        <v>2012</v>
      </c>
      <c r="G196" s="65">
        <v>2012</v>
      </c>
      <c r="H196" s="67"/>
      <c r="I196" s="68"/>
      <c r="K196" s="12"/>
      <c r="O196" s="66" t="s">
        <v>140</v>
      </c>
    </row>
    <row r="197" spans="1:15" hidden="1" x14ac:dyDescent="0.3">
      <c r="A197" s="65" t="s">
        <v>41</v>
      </c>
      <c r="B197" s="65" t="s">
        <v>182</v>
      </c>
      <c r="C197" s="65"/>
      <c r="D197" s="65" t="s">
        <v>177</v>
      </c>
      <c r="E197" s="65">
        <v>2012</v>
      </c>
      <c r="F197" s="65">
        <v>2012</v>
      </c>
      <c r="G197" s="65">
        <v>2012</v>
      </c>
      <c r="H197" s="67"/>
      <c r="I197" s="68"/>
      <c r="K197" s="12"/>
      <c r="O197" s="66" t="s">
        <v>120</v>
      </c>
    </row>
    <row r="198" spans="1:15" hidden="1" x14ac:dyDescent="0.3">
      <c r="A198" s="65"/>
      <c r="B198" s="65"/>
      <c r="C198" s="65"/>
      <c r="D198" s="65"/>
      <c r="E198" s="65"/>
      <c r="F198" s="65"/>
      <c r="G198" s="67"/>
      <c r="H198" s="65"/>
      <c r="I198" s="68"/>
      <c r="O198" s="66"/>
    </row>
    <row r="199" spans="1:15" x14ac:dyDescent="0.3">
      <c r="A199" s="65"/>
      <c r="B199" s="65"/>
      <c r="C199" s="65"/>
      <c r="D199" s="65"/>
      <c r="E199" s="65"/>
      <c r="F199" s="65"/>
      <c r="G199" s="67"/>
      <c r="H199" s="65"/>
      <c r="I199" s="68"/>
      <c r="O199" s="66"/>
    </row>
    <row r="200" spans="1:15" x14ac:dyDescent="0.3">
      <c r="A200" s="165" t="s">
        <v>370</v>
      </c>
      <c r="B200" s="165"/>
      <c r="C200" s="165"/>
      <c r="D200" s="165"/>
      <c r="E200" s="165"/>
      <c r="F200" s="165"/>
      <c r="G200" s="165"/>
      <c r="H200" s="165"/>
      <c r="I200" s="165"/>
      <c r="O200" s="66"/>
    </row>
    <row r="201" spans="1:15" x14ac:dyDescent="0.3">
      <c r="A201" s="165"/>
      <c r="B201" s="165"/>
      <c r="C201" s="165"/>
      <c r="D201" s="165"/>
      <c r="E201" s="165"/>
      <c r="F201" s="165"/>
      <c r="G201" s="165"/>
      <c r="H201" s="165"/>
      <c r="I201" s="165"/>
      <c r="O201" s="66"/>
    </row>
    <row r="202" spans="1:15" x14ac:dyDescent="0.3">
      <c r="A202" s="84" t="s">
        <v>376</v>
      </c>
      <c r="B202" s="61" t="s">
        <v>377</v>
      </c>
      <c r="C202" s="61" t="s">
        <v>314</v>
      </c>
      <c r="D202" s="84" t="s">
        <v>375</v>
      </c>
      <c r="E202" s="61"/>
      <c r="F202" s="69" t="s">
        <v>269</v>
      </c>
      <c r="G202" s="71">
        <v>16.47</v>
      </c>
      <c r="H202" s="61"/>
      <c r="I202" s="94" t="e">
        <f>#REF!</f>
        <v>#REF!</v>
      </c>
      <c r="O202" s="66"/>
    </row>
    <row r="203" spans="1:15" x14ac:dyDescent="0.3">
      <c r="A203" s="84" t="s">
        <v>372</v>
      </c>
      <c r="B203" s="61" t="s">
        <v>377</v>
      </c>
      <c r="C203" s="61" t="s">
        <v>314</v>
      </c>
      <c r="D203" s="84" t="s">
        <v>375</v>
      </c>
      <c r="E203" s="61"/>
      <c r="F203" s="69" t="s">
        <v>269</v>
      </c>
      <c r="G203" s="71">
        <v>27.06</v>
      </c>
      <c r="H203" s="61"/>
      <c r="I203" s="94" t="e">
        <f>#REF!</f>
        <v>#REF!</v>
      </c>
      <c r="O203" s="66"/>
    </row>
    <row r="204" spans="1:15" x14ac:dyDescent="0.3">
      <c r="A204" s="84" t="s">
        <v>372</v>
      </c>
      <c r="B204" s="61" t="s">
        <v>377</v>
      </c>
      <c r="C204" s="61" t="s">
        <v>315</v>
      </c>
      <c r="D204" s="84" t="s">
        <v>375</v>
      </c>
      <c r="E204" s="61"/>
      <c r="F204" s="69" t="s">
        <v>269</v>
      </c>
      <c r="G204" s="71">
        <v>33.75</v>
      </c>
      <c r="H204" s="61"/>
      <c r="I204" s="94" t="e">
        <f>#REF!</f>
        <v>#REF!</v>
      </c>
      <c r="O204" s="66"/>
    </row>
    <row r="205" spans="1:15" x14ac:dyDescent="0.3">
      <c r="A205" s="84" t="s">
        <v>373</v>
      </c>
      <c r="B205" s="61" t="s">
        <v>377</v>
      </c>
      <c r="C205" s="61" t="s">
        <v>314</v>
      </c>
      <c r="D205" s="84" t="s">
        <v>375</v>
      </c>
      <c r="E205" s="61"/>
      <c r="F205" s="69" t="s">
        <v>269</v>
      </c>
      <c r="G205" s="71">
        <v>41.25</v>
      </c>
      <c r="H205" s="61"/>
      <c r="I205" s="94" t="e">
        <f>#REF!</f>
        <v>#REF!</v>
      </c>
      <c r="O205" s="66"/>
    </row>
    <row r="206" spans="1:15" x14ac:dyDescent="0.3">
      <c r="A206" s="65"/>
      <c r="B206" s="65"/>
      <c r="C206" s="65"/>
      <c r="D206" s="65"/>
      <c r="E206" s="65"/>
      <c r="F206" s="65"/>
      <c r="G206" s="67"/>
      <c r="H206" s="65"/>
      <c r="I206" s="68"/>
      <c r="O206" s="66"/>
    </row>
    <row r="207" spans="1:15" x14ac:dyDescent="0.3">
      <c r="A207" s="65"/>
      <c r="B207" s="65"/>
      <c r="C207" s="65"/>
      <c r="D207" s="65"/>
      <c r="E207" s="65"/>
      <c r="F207" s="65"/>
      <c r="G207" s="65"/>
      <c r="H207" s="65"/>
      <c r="I207" s="68"/>
      <c r="O207" s="66"/>
    </row>
    <row r="208" spans="1:15" ht="15" customHeight="1" x14ac:dyDescent="0.3">
      <c r="A208" s="171" t="s">
        <v>221</v>
      </c>
      <c r="B208" s="171"/>
      <c r="C208" s="171"/>
      <c r="D208" s="171"/>
      <c r="E208" s="171"/>
      <c r="F208" s="171"/>
      <c r="G208" s="171"/>
      <c r="H208" s="171"/>
      <c r="I208" s="171"/>
      <c r="O208"/>
    </row>
    <row r="209" spans="1:16" ht="15" customHeight="1" x14ac:dyDescent="0.3">
      <c r="A209" s="171"/>
      <c r="B209" s="171"/>
      <c r="C209" s="171"/>
      <c r="D209" s="171"/>
      <c r="E209" s="171"/>
      <c r="F209" s="171"/>
      <c r="G209" s="171"/>
      <c r="H209" s="171"/>
      <c r="I209" s="171"/>
      <c r="O209"/>
    </row>
    <row r="210" spans="1:16" x14ac:dyDescent="0.3">
      <c r="A210" s="84" t="s">
        <v>245</v>
      </c>
      <c r="B210" s="61"/>
      <c r="C210" s="61" t="s">
        <v>352</v>
      </c>
      <c r="D210" s="84" t="s">
        <v>391</v>
      </c>
      <c r="E210" s="61"/>
      <c r="F210" s="69" t="s">
        <v>269</v>
      </c>
      <c r="G210" s="71">
        <v>16.47</v>
      </c>
      <c r="H210" s="61"/>
      <c r="I210" s="63" t="e">
        <f>#REF!</f>
        <v>#REF!</v>
      </c>
      <c r="O210" s="61" t="s">
        <v>206</v>
      </c>
    </row>
    <row r="211" spans="1:16" x14ac:dyDescent="0.3">
      <c r="A211" s="84" t="s">
        <v>208</v>
      </c>
      <c r="B211" s="61"/>
      <c r="C211" s="61" t="s">
        <v>352</v>
      </c>
      <c r="D211" s="84" t="s">
        <v>357</v>
      </c>
      <c r="E211" s="61" t="s">
        <v>225</v>
      </c>
      <c r="F211" s="69" t="s">
        <v>269</v>
      </c>
      <c r="G211" s="71">
        <v>27.06</v>
      </c>
      <c r="H211" s="61"/>
      <c r="I211" s="63" t="e">
        <f>#REF!</f>
        <v>#REF!</v>
      </c>
      <c r="O211" s="61" t="s">
        <v>207</v>
      </c>
    </row>
    <row r="212" spans="1:16" x14ac:dyDescent="0.3">
      <c r="A212" s="84" t="s">
        <v>208</v>
      </c>
      <c r="B212" s="61"/>
      <c r="C212" s="61" t="s">
        <v>352</v>
      </c>
      <c r="D212" s="84" t="s">
        <v>358</v>
      </c>
      <c r="E212" s="61" t="s">
        <v>226</v>
      </c>
      <c r="F212" s="69" t="s">
        <v>269</v>
      </c>
      <c r="G212" s="71">
        <v>33.75</v>
      </c>
      <c r="H212" s="61"/>
      <c r="I212" s="63" t="e">
        <f>#REF!</f>
        <v>#REF!</v>
      </c>
      <c r="O212" s="61" t="s">
        <v>210</v>
      </c>
    </row>
    <row r="213" spans="1:16" x14ac:dyDescent="0.3">
      <c r="A213" s="84" t="s">
        <v>208</v>
      </c>
      <c r="B213" s="61"/>
      <c r="C213" s="61" t="s">
        <v>352</v>
      </c>
      <c r="D213" s="84" t="s">
        <v>359</v>
      </c>
      <c r="E213" s="61" t="s">
        <v>226</v>
      </c>
      <c r="F213" s="69" t="s">
        <v>269</v>
      </c>
      <c r="G213" s="71">
        <v>41.25</v>
      </c>
      <c r="H213" s="61"/>
      <c r="I213" s="63" t="e">
        <f>#REF!</f>
        <v>#REF!</v>
      </c>
      <c r="O213" s="61" t="s">
        <v>211</v>
      </c>
    </row>
    <row r="214" spans="1:16" x14ac:dyDescent="0.3">
      <c r="A214" s="84" t="s">
        <v>208</v>
      </c>
      <c r="B214" s="61"/>
      <c r="C214" s="61" t="s">
        <v>352</v>
      </c>
      <c r="D214" s="84" t="s">
        <v>360</v>
      </c>
      <c r="E214" s="61" t="s">
        <v>227</v>
      </c>
      <c r="F214" s="69" t="s">
        <v>269</v>
      </c>
      <c r="G214" s="71">
        <v>68.75</v>
      </c>
      <c r="H214" s="61"/>
      <c r="I214" s="63" t="e">
        <f>#REF!</f>
        <v>#REF!</v>
      </c>
      <c r="O214" s="61" t="s">
        <v>212</v>
      </c>
    </row>
    <row r="215" spans="1:16" x14ac:dyDescent="0.3">
      <c r="A215" s="84" t="s">
        <v>208</v>
      </c>
      <c r="B215" s="61"/>
      <c r="C215" s="61" t="s">
        <v>352</v>
      </c>
      <c r="D215" s="84" t="s">
        <v>361</v>
      </c>
      <c r="E215" s="61" t="s">
        <v>229</v>
      </c>
      <c r="F215" s="69" t="s">
        <v>269</v>
      </c>
      <c r="G215" s="71">
        <v>120</v>
      </c>
      <c r="H215" s="61"/>
      <c r="I215" s="63" t="e">
        <f>#REF!</f>
        <v>#REF!</v>
      </c>
      <c r="O215" s="61" t="s">
        <v>213</v>
      </c>
    </row>
    <row r="216" spans="1:16" x14ac:dyDescent="0.3">
      <c r="A216" s="84" t="s">
        <v>215</v>
      </c>
      <c r="B216" s="61"/>
      <c r="C216" s="61" t="s">
        <v>352</v>
      </c>
      <c r="D216" s="84" t="s">
        <v>362</v>
      </c>
      <c r="E216" s="72" t="s">
        <v>228</v>
      </c>
      <c r="F216" s="69" t="s">
        <v>269</v>
      </c>
      <c r="G216" s="71">
        <v>192.31</v>
      </c>
      <c r="H216" s="61"/>
      <c r="I216" s="63" t="e">
        <f>#REF!</f>
        <v>#REF!</v>
      </c>
      <c r="O216" s="61" t="s">
        <v>214</v>
      </c>
    </row>
    <row r="217" spans="1:16" x14ac:dyDescent="0.3">
      <c r="A217" s="65"/>
      <c r="B217" s="65"/>
      <c r="C217" s="65"/>
      <c r="D217" s="65"/>
      <c r="E217" s="65"/>
      <c r="F217" s="65"/>
      <c r="G217" s="73"/>
      <c r="H217" s="65"/>
      <c r="I217" s="68"/>
      <c r="O217" s="66"/>
    </row>
    <row r="218" spans="1:16" s="3" customFormat="1" hidden="1" x14ac:dyDescent="0.3">
      <c r="A218" s="12" t="s">
        <v>219</v>
      </c>
      <c r="B218" s="12" t="s">
        <v>222</v>
      </c>
      <c r="C218" s="12"/>
      <c r="D218" s="12" t="s">
        <v>220</v>
      </c>
      <c r="E218" s="12"/>
      <c r="F218" s="12"/>
      <c r="G218" s="17">
        <v>10</v>
      </c>
      <c r="H218" s="12"/>
      <c r="I218" s="36">
        <v>44.004285714285714</v>
      </c>
      <c r="K218" s="17"/>
      <c r="L218"/>
      <c r="M218" s="17"/>
      <c r="N218"/>
      <c r="O218" s="44" t="s">
        <v>223</v>
      </c>
      <c r="P218"/>
    </row>
  </sheetData>
  <mergeCells count="18">
    <mergeCell ref="A100:I101"/>
    <mergeCell ref="A104:I105"/>
    <mergeCell ref="A111:I112"/>
    <mergeCell ref="A191:I192"/>
    <mergeCell ref="A208:I209"/>
    <mergeCell ref="A200:I201"/>
    <mergeCell ref="A86:I87"/>
    <mergeCell ref="A2:I2"/>
    <mergeCell ref="A5:I5"/>
    <mergeCell ref="A7:I7"/>
    <mergeCell ref="A9:I9"/>
    <mergeCell ref="A13:I13"/>
    <mergeCell ref="A18:I18"/>
    <mergeCell ref="A23:I23"/>
    <mergeCell ref="A25:I25"/>
    <mergeCell ref="A30:I31"/>
    <mergeCell ref="A50:I51"/>
    <mergeCell ref="A78:I79"/>
  </mergeCells>
  <pageMargins left="0.70866141732283472" right="0.70866141732283472" top="0.74803149606299213" bottom="0.74803149606299213" header="0.31496062992125984" footer="0.31496062992125984"/>
  <pageSetup paperSize="9" scale="55" fitToHeight="0" orientation="portrait" r:id="rId1"/>
  <headerFooter>
    <oddFooter>Page &amp;P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7B93B-BB14-4465-960A-350784CEB4D4}">
  <sheetPr>
    <pageSetUpPr fitToPage="1"/>
  </sheetPr>
  <dimension ref="A6:D104"/>
  <sheetViews>
    <sheetView tabSelected="1" topLeftCell="A29" workbookViewId="0">
      <selection activeCell="B41" sqref="B41"/>
    </sheetView>
  </sheetViews>
  <sheetFormatPr defaultRowHeight="14.4" x14ac:dyDescent="0.3"/>
  <cols>
    <col min="1" max="1" width="30.21875" customWidth="1"/>
    <col min="2" max="2" width="76" customWidth="1"/>
    <col min="3" max="3" width="17.88671875" customWidth="1"/>
    <col min="4" max="4" width="13.21875" customWidth="1"/>
  </cols>
  <sheetData>
    <row r="6" spans="1:4" ht="15" thickBot="1" x14ac:dyDescent="0.35"/>
    <row r="7" spans="1:4" x14ac:dyDescent="0.3">
      <c r="A7" s="174" t="s">
        <v>447</v>
      </c>
      <c r="B7" s="175"/>
      <c r="C7" s="175"/>
      <c r="D7" s="176"/>
    </row>
    <row r="8" spans="1:4" ht="15" thickBot="1" x14ac:dyDescent="0.35">
      <c r="A8" s="177"/>
      <c r="B8" s="178"/>
      <c r="C8" s="178"/>
      <c r="D8" s="179"/>
    </row>
    <row r="9" spans="1:4" ht="36" x14ac:dyDescent="0.35">
      <c r="A9" s="150" t="s">
        <v>445</v>
      </c>
      <c r="B9" s="151" t="s">
        <v>473</v>
      </c>
      <c r="C9" s="151" t="s">
        <v>456</v>
      </c>
      <c r="D9" s="152" t="s">
        <v>446</v>
      </c>
    </row>
    <row r="10" spans="1:4" ht="18" x14ac:dyDescent="0.35">
      <c r="A10" s="173" t="s">
        <v>474</v>
      </c>
      <c r="B10" s="173"/>
      <c r="C10" s="173"/>
      <c r="D10" s="173"/>
    </row>
    <row r="11" spans="1:4" ht="18" x14ac:dyDescent="0.35">
      <c r="A11" s="184" t="s">
        <v>436</v>
      </c>
      <c r="B11" s="185" t="s">
        <v>476</v>
      </c>
      <c r="C11" s="187">
        <v>15.7</v>
      </c>
      <c r="D11" s="180"/>
    </row>
    <row r="12" spans="1:4" ht="18" x14ac:dyDescent="0.35">
      <c r="A12" s="184" t="s">
        <v>436</v>
      </c>
      <c r="B12" s="186" t="s">
        <v>442</v>
      </c>
      <c r="C12" s="188">
        <v>28.5</v>
      </c>
      <c r="D12" s="180"/>
    </row>
    <row r="13" spans="1:4" ht="18" x14ac:dyDescent="0.35">
      <c r="A13" s="184" t="s">
        <v>436</v>
      </c>
      <c r="B13" s="186" t="s">
        <v>477</v>
      </c>
      <c r="C13" s="188">
        <v>63</v>
      </c>
      <c r="D13" s="180"/>
    </row>
    <row r="14" spans="1:4" ht="18" x14ac:dyDescent="0.35">
      <c r="A14" s="184" t="s">
        <v>448</v>
      </c>
      <c r="B14" s="185" t="s">
        <v>449</v>
      </c>
      <c r="C14" s="188">
        <v>30</v>
      </c>
      <c r="D14" s="180"/>
    </row>
    <row r="15" spans="1:4" ht="18" x14ac:dyDescent="0.35">
      <c r="A15" s="184" t="s">
        <v>448</v>
      </c>
      <c r="B15" s="185" t="s">
        <v>450</v>
      </c>
      <c r="C15" s="188">
        <v>39</v>
      </c>
      <c r="D15" s="180"/>
    </row>
    <row r="16" spans="1:4" ht="18" x14ac:dyDescent="0.35">
      <c r="A16" s="184" t="s">
        <v>448</v>
      </c>
      <c r="B16" s="185" t="s">
        <v>478</v>
      </c>
      <c r="C16" s="188">
        <v>98</v>
      </c>
      <c r="D16" s="180"/>
    </row>
    <row r="17" spans="1:4" ht="18" x14ac:dyDescent="0.35">
      <c r="A17" s="184" t="s">
        <v>448</v>
      </c>
      <c r="B17" s="185" t="s">
        <v>479</v>
      </c>
      <c r="C17" s="188">
        <v>95</v>
      </c>
      <c r="D17" s="180"/>
    </row>
    <row r="18" spans="1:4" ht="18" x14ac:dyDescent="0.35">
      <c r="A18" s="184" t="s">
        <v>448</v>
      </c>
      <c r="B18" s="185" t="s">
        <v>451</v>
      </c>
      <c r="C18" s="188">
        <v>29.4</v>
      </c>
      <c r="D18" s="180"/>
    </row>
    <row r="19" spans="1:4" ht="18" x14ac:dyDescent="0.35">
      <c r="A19" s="184" t="s">
        <v>452</v>
      </c>
      <c r="B19" s="186" t="s">
        <v>453</v>
      </c>
      <c r="C19" s="187">
        <v>15.7</v>
      </c>
      <c r="D19" s="180"/>
    </row>
    <row r="20" spans="1:4" ht="18" x14ac:dyDescent="0.35">
      <c r="A20" s="184" t="s">
        <v>437</v>
      </c>
      <c r="B20" s="186" t="s">
        <v>454</v>
      </c>
      <c r="C20" s="187">
        <v>43.5</v>
      </c>
      <c r="D20" s="180"/>
    </row>
    <row r="21" spans="1:4" ht="18" x14ac:dyDescent="0.35">
      <c r="A21" s="184" t="s">
        <v>437</v>
      </c>
      <c r="B21" s="186" t="s">
        <v>455</v>
      </c>
      <c r="C21" s="187">
        <v>33.200000000000003</v>
      </c>
      <c r="D21" s="180"/>
    </row>
    <row r="22" spans="1:4" ht="21.6" customHeight="1" x14ac:dyDescent="0.3">
      <c r="A22" s="181" t="s">
        <v>457</v>
      </c>
      <c r="B22" s="182"/>
      <c r="C22" s="182"/>
      <c r="D22" s="183"/>
    </row>
    <row r="23" spans="1:4" ht="18" x14ac:dyDescent="0.35">
      <c r="A23" s="184" t="s">
        <v>458</v>
      </c>
      <c r="B23" s="185" t="s">
        <v>459</v>
      </c>
      <c r="C23" s="188">
        <v>25.5</v>
      </c>
      <c r="D23" s="180"/>
    </row>
    <row r="24" spans="1:4" ht="18" x14ac:dyDescent="0.35">
      <c r="A24" s="184" t="s">
        <v>458</v>
      </c>
      <c r="B24" s="185" t="s">
        <v>480</v>
      </c>
      <c r="C24" s="188">
        <v>41</v>
      </c>
      <c r="D24" s="180"/>
    </row>
    <row r="25" spans="1:4" ht="18" x14ac:dyDescent="0.35">
      <c r="A25" s="184" t="s">
        <v>439</v>
      </c>
      <c r="B25" s="185" t="s">
        <v>443</v>
      </c>
      <c r="C25" s="188">
        <v>27.3</v>
      </c>
      <c r="D25" s="180"/>
    </row>
    <row r="26" spans="1:4" ht="18" x14ac:dyDescent="0.35">
      <c r="A26" s="184" t="s">
        <v>439</v>
      </c>
      <c r="B26" s="185" t="s">
        <v>481</v>
      </c>
      <c r="C26" s="188">
        <v>46.9</v>
      </c>
      <c r="D26" s="180"/>
    </row>
    <row r="27" spans="1:4" ht="18" x14ac:dyDescent="0.35">
      <c r="A27" s="184" t="s">
        <v>439</v>
      </c>
      <c r="B27" s="185" t="s">
        <v>482</v>
      </c>
      <c r="C27" s="188">
        <v>59</v>
      </c>
      <c r="D27" s="180"/>
    </row>
    <row r="28" spans="1:4" ht="18" x14ac:dyDescent="0.35">
      <c r="A28" s="184" t="s">
        <v>439</v>
      </c>
      <c r="B28" s="185" t="s">
        <v>483</v>
      </c>
      <c r="C28" s="188">
        <v>63.45</v>
      </c>
      <c r="D28" s="180"/>
    </row>
    <row r="29" spans="1:4" ht="18" x14ac:dyDescent="0.35">
      <c r="A29" s="184" t="s">
        <v>439</v>
      </c>
      <c r="B29" s="189" t="s">
        <v>484</v>
      </c>
      <c r="C29" s="188">
        <v>58.1</v>
      </c>
      <c r="D29" s="180"/>
    </row>
    <row r="30" spans="1:4" ht="18" x14ac:dyDescent="0.35">
      <c r="A30" s="184" t="s">
        <v>439</v>
      </c>
      <c r="B30" s="185" t="s">
        <v>485</v>
      </c>
      <c r="C30" s="188">
        <v>52.5</v>
      </c>
      <c r="D30" s="180"/>
    </row>
    <row r="31" spans="1:4" ht="18" x14ac:dyDescent="0.35">
      <c r="A31" s="184" t="s">
        <v>439</v>
      </c>
      <c r="B31" s="185" t="s">
        <v>486</v>
      </c>
      <c r="C31" s="188">
        <v>602</v>
      </c>
      <c r="D31" s="180"/>
    </row>
    <row r="32" spans="1:4" ht="18" x14ac:dyDescent="0.35">
      <c r="A32" s="184" t="s">
        <v>439</v>
      </c>
      <c r="B32" s="189" t="s">
        <v>487</v>
      </c>
      <c r="C32" s="188">
        <v>345</v>
      </c>
      <c r="D32" s="180"/>
    </row>
    <row r="33" spans="1:4" ht="18" x14ac:dyDescent="0.35">
      <c r="A33" s="184" t="s">
        <v>439</v>
      </c>
      <c r="B33" s="185" t="s">
        <v>488</v>
      </c>
      <c r="C33" s="188">
        <v>98</v>
      </c>
      <c r="D33" s="180"/>
    </row>
    <row r="34" spans="1:4" ht="18" x14ac:dyDescent="0.35">
      <c r="A34" s="184" t="s">
        <v>439</v>
      </c>
      <c r="B34" s="185" t="s">
        <v>460</v>
      </c>
      <c r="C34" s="188">
        <v>35</v>
      </c>
      <c r="D34" s="180"/>
    </row>
    <row r="35" spans="1:4" ht="18" x14ac:dyDescent="0.35">
      <c r="A35" s="184" t="s">
        <v>433</v>
      </c>
      <c r="B35" s="185" t="s">
        <v>438</v>
      </c>
      <c r="C35" s="188">
        <v>72</v>
      </c>
      <c r="D35" s="180"/>
    </row>
    <row r="36" spans="1:4" ht="18" x14ac:dyDescent="0.35">
      <c r="A36" s="184" t="s">
        <v>433</v>
      </c>
      <c r="B36" s="185" t="s">
        <v>461</v>
      </c>
      <c r="C36" s="188">
        <v>68.599999999999994</v>
      </c>
      <c r="D36" s="180"/>
    </row>
    <row r="37" spans="1:4" ht="18" x14ac:dyDescent="0.35">
      <c r="A37" s="184" t="s">
        <v>433</v>
      </c>
      <c r="B37" s="185" t="s">
        <v>489</v>
      </c>
      <c r="C37" s="188">
        <v>76.5</v>
      </c>
      <c r="D37" s="180"/>
    </row>
    <row r="38" spans="1:4" ht="18" x14ac:dyDescent="0.35">
      <c r="A38" s="184" t="s">
        <v>433</v>
      </c>
      <c r="B38" s="189" t="s">
        <v>490</v>
      </c>
      <c r="C38" s="188">
        <v>46.6</v>
      </c>
      <c r="D38" s="180"/>
    </row>
    <row r="39" spans="1:4" ht="18" x14ac:dyDescent="0.35">
      <c r="A39" s="184" t="s">
        <v>433</v>
      </c>
      <c r="B39" s="189" t="s">
        <v>491</v>
      </c>
      <c r="C39" s="188">
        <v>50.4</v>
      </c>
      <c r="D39" s="180"/>
    </row>
    <row r="40" spans="1:4" ht="18" x14ac:dyDescent="0.35">
      <c r="A40" s="184" t="s">
        <v>433</v>
      </c>
      <c r="B40" s="185" t="s">
        <v>492</v>
      </c>
      <c r="C40" s="188">
        <v>695</v>
      </c>
      <c r="D40" s="180"/>
    </row>
    <row r="41" spans="1:4" ht="18" x14ac:dyDescent="0.35">
      <c r="A41" s="184" t="s">
        <v>433</v>
      </c>
      <c r="B41" s="189" t="s">
        <v>493</v>
      </c>
      <c r="C41" s="188">
        <v>123.2</v>
      </c>
      <c r="D41" s="180"/>
    </row>
    <row r="42" spans="1:4" ht="18" x14ac:dyDescent="0.35">
      <c r="A42" s="184" t="s">
        <v>433</v>
      </c>
      <c r="B42" s="189" t="s">
        <v>494</v>
      </c>
      <c r="C42" s="188">
        <v>607</v>
      </c>
      <c r="D42" s="180"/>
    </row>
    <row r="43" spans="1:4" ht="18" x14ac:dyDescent="0.35">
      <c r="A43" s="184" t="s">
        <v>433</v>
      </c>
      <c r="B43" s="185" t="s">
        <v>495</v>
      </c>
      <c r="C43" s="188">
        <v>156.80000000000001</v>
      </c>
      <c r="D43" s="180"/>
    </row>
    <row r="44" spans="1:4" ht="18" x14ac:dyDescent="0.35">
      <c r="A44" s="184" t="s">
        <v>433</v>
      </c>
      <c r="B44" s="185" t="s">
        <v>496</v>
      </c>
      <c r="C44" s="188">
        <v>200</v>
      </c>
      <c r="D44" s="180"/>
    </row>
    <row r="45" spans="1:4" ht="18" x14ac:dyDescent="0.35">
      <c r="A45" s="184" t="s">
        <v>433</v>
      </c>
      <c r="B45" s="185" t="s">
        <v>497</v>
      </c>
      <c r="C45" s="188">
        <v>105</v>
      </c>
      <c r="D45" s="180"/>
    </row>
    <row r="46" spans="1:4" ht="18" x14ac:dyDescent="0.35">
      <c r="A46" s="184" t="s">
        <v>433</v>
      </c>
      <c r="B46" s="185" t="s">
        <v>462</v>
      </c>
      <c r="C46" s="188">
        <v>33.119999999999997</v>
      </c>
      <c r="D46" s="180"/>
    </row>
    <row r="47" spans="1:4" ht="18" x14ac:dyDescent="0.35">
      <c r="A47" s="184" t="s">
        <v>448</v>
      </c>
      <c r="B47" s="185" t="s">
        <v>479</v>
      </c>
      <c r="C47" s="188">
        <v>66.239999999999995</v>
      </c>
      <c r="D47" s="180"/>
    </row>
    <row r="48" spans="1:4" ht="18" x14ac:dyDescent="0.35">
      <c r="A48" s="184" t="s">
        <v>448</v>
      </c>
      <c r="B48" s="185" t="s">
        <v>450</v>
      </c>
      <c r="C48" s="188">
        <v>30</v>
      </c>
      <c r="D48" s="180"/>
    </row>
    <row r="49" spans="1:4" ht="18" x14ac:dyDescent="0.35">
      <c r="A49" s="184" t="s">
        <v>448</v>
      </c>
      <c r="B49" s="185" t="s">
        <v>498</v>
      </c>
      <c r="C49" s="188">
        <v>140</v>
      </c>
      <c r="D49" s="180"/>
    </row>
    <row r="50" spans="1:4" ht="18" x14ac:dyDescent="0.35">
      <c r="A50" s="184" t="s">
        <v>448</v>
      </c>
      <c r="B50" s="185" t="s">
        <v>499</v>
      </c>
      <c r="C50" s="188">
        <v>602</v>
      </c>
      <c r="D50" s="180"/>
    </row>
    <row r="51" spans="1:4" ht="18" x14ac:dyDescent="0.35">
      <c r="A51" s="184" t="s">
        <v>448</v>
      </c>
      <c r="B51" s="185" t="s">
        <v>500</v>
      </c>
      <c r="C51" s="188">
        <v>308</v>
      </c>
      <c r="D51" s="180"/>
    </row>
    <row r="52" spans="1:4" ht="18" x14ac:dyDescent="0.35">
      <c r="A52" s="184" t="s">
        <v>448</v>
      </c>
      <c r="B52" s="185" t="s">
        <v>501</v>
      </c>
      <c r="C52" s="188">
        <v>39.200000000000003</v>
      </c>
      <c r="D52" s="180"/>
    </row>
    <row r="53" spans="1:4" ht="18" x14ac:dyDescent="0.35">
      <c r="A53" s="184" t="s">
        <v>448</v>
      </c>
      <c r="B53" s="185" t="s">
        <v>502</v>
      </c>
      <c r="C53" s="188">
        <v>133</v>
      </c>
      <c r="D53" s="180"/>
    </row>
    <row r="54" spans="1:4" ht="18" x14ac:dyDescent="0.35">
      <c r="A54" s="184" t="s">
        <v>435</v>
      </c>
      <c r="B54" s="185" t="s">
        <v>434</v>
      </c>
      <c r="C54" s="188">
        <v>30.8</v>
      </c>
      <c r="D54" s="180"/>
    </row>
    <row r="55" spans="1:4" ht="18" x14ac:dyDescent="0.35">
      <c r="A55" s="184" t="s">
        <v>435</v>
      </c>
      <c r="B55" s="185" t="s">
        <v>440</v>
      </c>
      <c r="C55" s="188">
        <v>34</v>
      </c>
      <c r="D55" s="180"/>
    </row>
    <row r="56" spans="1:4" ht="18" x14ac:dyDescent="0.35">
      <c r="A56" s="184" t="s">
        <v>435</v>
      </c>
      <c r="B56" s="185" t="s">
        <v>503</v>
      </c>
      <c r="C56" s="188">
        <v>95.2</v>
      </c>
      <c r="D56" s="180"/>
    </row>
    <row r="57" spans="1:4" ht="18" x14ac:dyDescent="0.35">
      <c r="A57" s="184" t="s">
        <v>435</v>
      </c>
      <c r="B57" s="185" t="s">
        <v>504</v>
      </c>
      <c r="C57" s="188">
        <v>260</v>
      </c>
      <c r="D57" s="180"/>
    </row>
    <row r="58" spans="1:4" ht="18" x14ac:dyDescent="0.35">
      <c r="A58" s="184" t="s">
        <v>435</v>
      </c>
      <c r="B58" s="185" t="s">
        <v>505</v>
      </c>
      <c r="C58" s="188">
        <v>64</v>
      </c>
      <c r="D58" s="180"/>
    </row>
    <row r="59" spans="1:4" ht="18" x14ac:dyDescent="0.35">
      <c r="A59" s="184" t="s">
        <v>463</v>
      </c>
      <c r="B59" s="185" t="s">
        <v>506</v>
      </c>
      <c r="C59" s="188">
        <v>550</v>
      </c>
      <c r="D59" s="180"/>
    </row>
    <row r="60" spans="1:4" ht="18" x14ac:dyDescent="0.35">
      <c r="A60" s="184" t="s">
        <v>463</v>
      </c>
      <c r="B60" s="185" t="s">
        <v>507</v>
      </c>
      <c r="C60" s="188">
        <v>66.7</v>
      </c>
      <c r="D60" s="180"/>
    </row>
    <row r="61" spans="1:4" ht="18" x14ac:dyDescent="0.35">
      <c r="A61" s="184" t="s">
        <v>463</v>
      </c>
      <c r="B61" s="185" t="s">
        <v>508</v>
      </c>
      <c r="C61" s="188">
        <v>140</v>
      </c>
      <c r="D61" s="180"/>
    </row>
    <row r="62" spans="1:4" ht="18" x14ac:dyDescent="0.35">
      <c r="A62" s="184" t="s">
        <v>463</v>
      </c>
      <c r="B62" s="185" t="s">
        <v>509</v>
      </c>
      <c r="C62" s="188">
        <v>75.599999999999994</v>
      </c>
      <c r="D62" s="180"/>
    </row>
    <row r="63" spans="1:4" ht="18" x14ac:dyDescent="0.35">
      <c r="A63" s="184" t="s">
        <v>463</v>
      </c>
      <c r="B63" s="185" t="s">
        <v>510</v>
      </c>
      <c r="C63" s="188">
        <v>110</v>
      </c>
      <c r="D63" s="180"/>
    </row>
    <row r="64" spans="1:4" ht="18" x14ac:dyDescent="0.35">
      <c r="A64" s="184" t="s">
        <v>463</v>
      </c>
      <c r="B64" s="185" t="s">
        <v>511</v>
      </c>
      <c r="C64" s="188">
        <v>294</v>
      </c>
      <c r="D64" s="180"/>
    </row>
    <row r="65" spans="1:4" ht="18" x14ac:dyDescent="0.35">
      <c r="A65" s="184" t="s">
        <v>463</v>
      </c>
      <c r="B65" s="185" t="s">
        <v>512</v>
      </c>
      <c r="C65" s="188">
        <v>350</v>
      </c>
      <c r="D65" s="180"/>
    </row>
    <row r="66" spans="1:4" ht="18" x14ac:dyDescent="0.35">
      <c r="A66" s="184" t="s">
        <v>463</v>
      </c>
      <c r="B66" s="185" t="s">
        <v>513</v>
      </c>
      <c r="C66" s="188">
        <v>78.400000000000006</v>
      </c>
      <c r="D66" s="180"/>
    </row>
    <row r="67" spans="1:4" ht="18" x14ac:dyDescent="0.35">
      <c r="A67" s="184" t="s">
        <v>463</v>
      </c>
      <c r="B67" s="185" t="s">
        <v>514</v>
      </c>
      <c r="C67" s="188">
        <v>119</v>
      </c>
      <c r="D67" s="180"/>
    </row>
    <row r="68" spans="1:4" ht="18" x14ac:dyDescent="0.35">
      <c r="A68" s="184" t="s">
        <v>463</v>
      </c>
      <c r="B68" s="185" t="s">
        <v>464</v>
      </c>
      <c r="C68" s="188">
        <v>16.829999999999998</v>
      </c>
      <c r="D68" s="180"/>
    </row>
    <row r="69" spans="1:4" ht="18" x14ac:dyDescent="0.35">
      <c r="A69" s="184" t="s">
        <v>463</v>
      </c>
      <c r="B69" s="185" t="s">
        <v>465</v>
      </c>
      <c r="C69" s="188">
        <v>28</v>
      </c>
      <c r="D69" s="180"/>
    </row>
    <row r="70" spans="1:4" ht="18" x14ac:dyDescent="0.35">
      <c r="A70" s="184" t="s">
        <v>463</v>
      </c>
      <c r="B70" s="185" t="s">
        <v>466</v>
      </c>
      <c r="C70" s="188">
        <v>33.6</v>
      </c>
      <c r="D70" s="180"/>
    </row>
    <row r="71" spans="1:4" ht="18" x14ac:dyDescent="0.35">
      <c r="A71" s="184" t="s">
        <v>463</v>
      </c>
      <c r="B71" s="185" t="s">
        <v>467</v>
      </c>
      <c r="C71" s="188">
        <v>42</v>
      </c>
      <c r="D71" s="180"/>
    </row>
    <row r="72" spans="1:4" ht="18" x14ac:dyDescent="0.35">
      <c r="A72" s="184" t="s">
        <v>463</v>
      </c>
      <c r="B72" s="185" t="s">
        <v>468</v>
      </c>
      <c r="C72" s="188">
        <v>52.5</v>
      </c>
      <c r="D72" s="180"/>
    </row>
    <row r="73" spans="1:4" ht="18" x14ac:dyDescent="0.35">
      <c r="A73" s="184" t="s">
        <v>469</v>
      </c>
      <c r="B73" s="185" t="s">
        <v>441</v>
      </c>
      <c r="C73" s="188">
        <v>27</v>
      </c>
      <c r="D73" s="180"/>
    </row>
    <row r="74" spans="1:4" ht="18" x14ac:dyDescent="0.35">
      <c r="A74" s="184" t="s">
        <v>469</v>
      </c>
      <c r="B74" s="185" t="s">
        <v>444</v>
      </c>
      <c r="C74" s="188">
        <v>16.5</v>
      </c>
      <c r="D74" s="180"/>
    </row>
    <row r="75" spans="1:4" ht="18" x14ac:dyDescent="0.35">
      <c r="A75" s="184" t="s">
        <v>469</v>
      </c>
      <c r="B75" s="185" t="s">
        <v>515</v>
      </c>
      <c r="C75" s="188">
        <v>28</v>
      </c>
      <c r="D75" s="180"/>
    </row>
    <row r="76" spans="1:4" ht="18" x14ac:dyDescent="0.35">
      <c r="A76" s="184" t="s">
        <v>469</v>
      </c>
      <c r="B76" s="185" t="s">
        <v>516</v>
      </c>
      <c r="C76" s="188">
        <v>119</v>
      </c>
      <c r="D76" s="180"/>
    </row>
    <row r="77" spans="1:4" ht="18" x14ac:dyDescent="0.35">
      <c r="A77" s="184" t="s">
        <v>469</v>
      </c>
      <c r="B77" s="185" t="s">
        <v>517</v>
      </c>
      <c r="C77" s="188">
        <v>40</v>
      </c>
      <c r="D77" s="180"/>
    </row>
    <row r="78" spans="1:4" ht="18" x14ac:dyDescent="0.35">
      <c r="A78" s="184" t="s">
        <v>470</v>
      </c>
      <c r="B78" s="185" t="s">
        <v>518</v>
      </c>
      <c r="C78" s="188">
        <v>71</v>
      </c>
      <c r="D78" s="180"/>
    </row>
    <row r="79" spans="1:4" ht="18" x14ac:dyDescent="0.35">
      <c r="A79" s="184" t="s">
        <v>470</v>
      </c>
      <c r="B79" s="185" t="s">
        <v>519</v>
      </c>
      <c r="C79" s="188">
        <v>36.4</v>
      </c>
      <c r="D79" s="180"/>
    </row>
    <row r="80" spans="1:4" ht="18" x14ac:dyDescent="0.35">
      <c r="A80" s="184" t="s">
        <v>470</v>
      </c>
      <c r="B80" s="185" t="s">
        <v>520</v>
      </c>
      <c r="C80" s="188">
        <v>64</v>
      </c>
      <c r="D80" s="180"/>
    </row>
    <row r="81" spans="1:4" ht="18" x14ac:dyDescent="0.35">
      <c r="A81" s="184" t="s">
        <v>470</v>
      </c>
      <c r="B81" s="185" t="s">
        <v>521</v>
      </c>
      <c r="C81" s="188">
        <v>217</v>
      </c>
      <c r="D81" s="180"/>
    </row>
    <row r="82" spans="1:4" ht="18" x14ac:dyDescent="0.35">
      <c r="A82" s="184" t="s">
        <v>470</v>
      </c>
      <c r="B82" s="185" t="s">
        <v>522</v>
      </c>
      <c r="C82" s="188">
        <v>81.2</v>
      </c>
      <c r="D82" s="180"/>
    </row>
    <row r="83" spans="1:4" ht="18" x14ac:dyDescent="0.35">
      <c r="A83" s="184" t="s">
        <v>470</v>
      </c>
      <c r="B83" s="185" t="s">
        <v>523</v>
      </c>
      <c r="C83" s="188">
        <v>46.2</v>
      </c>
      <c r="D83" s="180"/>
    </row>
    <row r="84" spans="1:4" ht="18" x14ac:dyDescent="0.35">
      <c r="A84" s="184" t="s">
        <v>470</v>
      </c>
      <c r="B84" s="185" t="s">
        <v>524</v>
      </c>
      <c r="C84" s="188">
        <v>98</v>
      </c>
      <c r="D84" s="180"/>
    </row>
    <row r="85" spans="1:4" ht="18" x14ac:dyDescent="0.35">
      <c r="A85" s="184" t="s">
        <v>470</v>
      </c>
      <c r="B85" s="185" t="s">
        <v>525</v>
      </c>
      <c r="C85" s="188">
        <v>56</v>
      </c>
      <c r="D85" s="180"/>
    </row>
    <row r="86" spans="1:4" ht="18" x14ac:dyDescent="0.35">
      <c r="A86" s="184" t="s">
        <v>470</v>
      </c>
      <c r="B86" s="185" t="s">
        <v>471</v>
      </c>
      <c r="C86" s="188">
        <v>79.5</v>
      </c>
      <c r="D86" s="180"/>
    </row>
    <row r="87" spans="1:4" ht="18" x14ac:dyDescent="0.35">
      <c r="A87" s="184" t="s">
        <v>470</v>
      </c>
      <c r="B87" s="185" t="s">
        <v>472</v>
      </c>
      <c r="C87" s="188">
        <v>74.900000000000006</v>
      </c>
      <c r="D87" s="180"/>
    </row>
    <row r="90" spans="1:4" ht="18" x14ac:dyDescent="0.3">
      <c r="A90" s="149" t="s">
        <v>420</v>
      </c>
    </row>
    <row r="91" spans="1:4" ht="18" x14ac:dyDescent="0.35">
      <c r="A91" s="148" t="s">
        <v>475</v>
      </c>
    </row>
    <row r="92" spans="1:4" ht="18" x14ac:dyDescent="0.35">
      <c r="A92" s="148" t="s">
        <v>426</v>
      </c>
    </row>
    <row r="93" spans="1:4" ht="18" x14ac:dyDescent="0.35">
      <c r="A93" s="148" t="s">
        <v>425</v>
      </c>
    </row>
    <row r="94" spans="1:4" ht="18" x14ac:dyDescent="0.35">
      <c r="A94" s="148"/>
    </row>
    <row r="95" spans="1:4" ht="18" x14ac:dyDescent="0.35">
      <c r="A95" s="148" t="s">
        <v>427</v>
      </c>
    </row>
    <row r="96" spans="1:4" ht="18" x14ac:dyDescent="0.35">
      <c r="A96" s="148" t="s">
        <v>429</v>
      </c>
    </row>
    <row r="97" spans="1:1" ht="18" x14ac:dyDescent="0.35">
      <c r="A97" s="148" t="s">
        <v>430</v>
      </c>
    </row>
    <row r="98" spans="1:1" ht="18" x14ac:dyDescent="0.35">
      <c r="A98" s="148" t="s">
        <v>431</v>
      </c>
    </row>
    <row r="99" spans="1:1" ht="18" x14ac:dyDescent="0.35">
      <c r="A99" s="148" t="s">
        <v>432</v>
      </c>
    </row>
    <row r="100" spans="1:1" ht="18" x14ac:dyDescent="0.35">
      <c r="A100" s="148" t="s">
        <v>428</v>
      </c>
    </row>
    <row r="101" spans="1:1" x14ac:dyDescent="0.3">
      <c r="A101" s="144" t="s">
        <v>421</v>
      </c>
    </row>
    <row r="102" spans="1:1" ht="16.8" x14ac:dyDescent="0.3">
      <c r="A102" s="145" t="s">
        <v>422</v>
      </c>
    </row>
    <row r="103" spans="1:1" ht="16.8" x14ac:dyDescent="0.3">
      <c r="A103" s="146" t="s">
        <v>423</v>
      </c>
    </row>
    <row r="104" spans="1:1" x14ac:dyDescent="0.3">
      <c r="A104" s="147" t="s">
        <v>424</v>
      </c>
    </row>
  </sheetData>
  <mergeCells count="3">
    <mergeCell ref="A10:D10"/>
    <mergeCell ref="A7:D8"/>
    <mergeCell ref="A22:D22"/>
  </mergeCells>
  <hyperlinks>
    <hyperlink ref="A104" r:id="rId1" display="mailto:martin@wine-selection.com" xr:uid="{25949350-2CE1-41AA-A1A2-2A7C2EC51676}"/>
  </hyperlinks>
  <pageMargins left="0.7" right="0.7" top="0.75" bottom="0.75" header="0.3" footer="0.3"/>
  <pageSetup paperSize="9" scale="63" fitToHeight="0"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Stock Orders</vt:lpstr>
      <vt:lpstr> PriceList FCA France €</vt:lpstr>
      <vt:lpstr> PriceList FCA France US$</vt:lpstr>
      <vt:lpstr>PriceList DDU Sing S$</vt:lpstr>
      <vt:lpstr>PriceList DDU Sing US$</vt:lpstr>
      <vt:lpstr>PriceList DDP Sing WSH S$</vt:lpstr>
      <vt:lpstr>PriceList DDP Sing PART S$</vt:lpstr>
      <vt:lpstr>Sheet1</vt:lpstr>
      <vt:lpstr>' PriceList FCA France €'!Print_Area</vt:lpstr>
      <vt:lpstr>' PriceList FCA France US$'!Print_Area</vt:lpstr>
      <vt:lpstr>'PriceList DDP Sing PART S$'!Print_Area</vt:lpstr>
      <vt:lpstr>'PriceList DDP Sing WSH S$'!Print_Area</vt:lpstr>
      <vt:lpstr>'PriceList DDU Sing S$'!Print_Area</vt:lpstr>
      <vt:lpstr>'PriceList DDU Sing US$'!Print_Area</vt:lpstr>
      <vt:lpstr>Sheet1!Print_Area</vt:lpstr>
      <vt:lpstr>'Stock Orders'!Print_Area</vt:lpstr>
      <vt:lpstr>' PriceList FCA France €'!Print_Titles</vt:lpstr>
      <vt:lpstr>' PriceList FCA France US$'!Print_Titles</vt:lpstr>
      <vt:lpstr>'PriceList DDP Sing PART S$'!Print_Titles</vt:lpstr>
      <vt:lpstr>'PriceList DDP Sing WSH S$'!Print_Titles</vt:lpstr>
      <vt:lpstr>'PriceList DDU Sing S$'!Print_Titles</vt:lpstr>
      <vt:lpstr>'PriceList DDU Sing US$'!Print_Titles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PAVIFRA-ADMIN</dc:creator>
  <cp:lastModifiedBy>Martin de Chevigny</cp:lastModifiedBy>
  <cp:lastPrinted>2023-07-10T06:50:43Z</cp:lastPrinted>
  <dcterms:created xsi:type="dcterms:W3CDTF">2013-05-07T14:45:49Z</dcterms:created>
  <dcterms:modified xsi:type="dcterms:W3CDTF">2023-07-11T01:33:34Z</dcterms:modified>
</cp:coreProperties>
</file>